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0614"/>
  <workbookPr/>
  <bookViews>
    <workbookView xWindow="0" yWindow="0" windowWidth="33600" windowHeight="21000" tabRatio="500" activeTab="0"/>
  </bookViews>
  <sheets>
    <sheet name="FY2019 YTD" sheetId="1" r:id="rId1"/>
  </sheets>
  <externalReferences>
    <externalReference r:id="rId4"/>
  </externalReferences>
  <definedNames/>
  <calcPr calcId="191029"/>
  <extLst/>
</workbook>
</file>

<file path=xl/sharedStrings.xml><?xml version="1.0" encoding="utf-8"?>
<sst xmlns="http://schemas.openxmlformats.org/spreadsheetml/2006/main" count="43" uniqueCount="21">
  <si>
    <t>Botanical Society of America</t>
  </si>
  <si>
    <t>Profit and Loss</t>
  </si>
  <si>
    <t>Administration</t>
  </si>
  <si>
    <t>Income</t>
  </si>
  <si>
    <t>Expenditure</t>
  </si>
  <si>
    <t>Publications</t>
  </si>
  <si>
    <t>Conference</t>
  </si>
  <si>
    <t>Education</t>
  </si>
  <si>
    <t>Grants</t>
  </si>
  <si>
    <t>Development</t>
  </si>
  <si>
    <t>Board</t>
  </si>
  <si>
    <t>Operations Subtotal</t>
  </si>
  <si>
    <t>Sections</t>
  </si>
  <si>
    <t>Awards</t>
  </si>
  <si>
    <t>Investments</t>
  </si>
  <si>
    <t>Total</t>
  </si>
  <si>
    <t>FY2019 Budget</t>
  </si>
  <si>
    <t>FY2020 Budget</t>
  </si>
  <si>
    <t>JUN - 30 - 2020</t>
  </si>
  <si>
    <t>FY2020          YTD Actual</t>
  </si>
  <si>
    <t>FY2019          YTD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</si>
</sst>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3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6"/>
      <color indexed="8"/>
      <name val="Arial"/>
      <family val="2"/>
    </font>
    <font>
      <sz val="16"/>
      <color theme="1"/>
      <name val="Calibri"/>
      <family val="2"/>
      <scheme val="minor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right"/>
    </xf>
    <xf numFmtId="3" fontId="0" fillId="0" borderId="0" xfId="0" applyNumberFormat="1" applyFont="1"/>
    <xf numFmtId="3" fontId="0" fillId="0" borderId="0" xfId="0" applyNumberFormat="1"/>
    <xf numFmtId="3" fontId="2" fillId="0" borderId="0" xfId="0" applyNumberFormat="1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3" fontId="8" fillId="0" borderId="0" xfId="0" applyNumberFormat="1" applyFont="1"/>
    <xf numFmtId="3" fontId="9" fillId="0" borderId="0" xfId="0" applyNumberFormat="1" applyFont="1"/>
    <xf numFmtId="0" fontId="8" fillId="0" borderId="0" xfId="0" applyFont="1"/>
    <xf numFmtId="0" fontId="8" fillId="0" borderId="0" xfId="0" applyFont="1" applyAlignment="1">
      <alignment/>
    </xf>
    <xf numFmtId="0" fontId="3" fillId="0" borderId="0" xfId="0" applyFont="1" applyAlignment="1">
      <alignment horizontal="center" wrapText="1"/>
    </xf>
    <xf numFmtId="164" fontId="8" fillId="0" borderId="0" xfId="0" applyNumberFormat="1" applyFont="1" applyFill="1" applyAlignment="1">
      <alignment/>
    </xf>
    <xf numFmtId="164" fontId="8" fillId="0" borderId="0" xfId="0" applyNumberFormat="1" applyFont="1" applyAlignment="1">
      <alignment/>
    </xf>
    <xf numFmtId="164" fontId="8" fillId="0" borderId="0" xfId="0" applyNumberFormat="1" applyFont="1" applyFill="1"/>
    <xf numFmtId="164" fontId="8" fillId="0" borderId="0" xfId="0" applyNumberFormat="1" applyFont="1" applyAlignment="1">
      <alignment horizontal="right"/>
    </xf>
    <xf numFmtId="164" fontId="8" fillId="0" borderId="0" xfId="0" applyNumberFormat="1" applyFont="1" applyFill="1" applyAlignment="1">
      <alignment horizontal="right"/>
    </xf>
    <xf numFmtId="164" fontId="8" fillId="0" borderId="0" xfId="0" applyNumberFormat="1" applyFont="1"/>
    <xf numFmtId="0" fontId="5" fillId="2" borderId="0" xfId="0" applyFont="1" applyFill="1"/>
    <xf numFmtId="3" fontId="8" fillId="2" borderId="0" xfId="0" applyNumberFormat="1" applyFont="1" applyFill="1"/>
    <xf numFmtId="0" fontId="0" fillId="2" borderId="0" xfId="0" applyFill="1"/>
    <xf numFmtId="164" fontId="8" fillId="2" borderId="0" xfId="0" applyNumberFormat="1" applyFont="1" applyFill="1"/>
    <xf numFmtId="164" fontId="8" fillId="2" borderId="0" xfId="0" applyNumberFormat="1" applyFont="1" applyFill="1" applyAlignment="1">
      <alignment/>
    </xf>
    <xf numFmtId="3" fontId="3" fillId="2" borderId="0" xfId="0" applyNumberFormat="1" applyFont="1" applyFill="1"/>
    <xf numFmtId="0" fontId="2" fillId="2" borderId="0" xfId="0" applyFont="1" applyFill="1"/>
    <xf numFmtId="164" fontId="3" fillId="2" borderId="0" xfId="0" applyNumberFormat="1" applyFont="1" applyFill="1"/>
    <xf numFmtId="164" fontId="3" fillId="2" borderId="0" xfId="0" applyNumberFormat="1" applyFont="1" applyFill="1" applyAlignment="1">
      <alignment/>
    </xf>
    <xf numFmtId="3" fontId="4" fillId="2" borderId="0" xfId="0" applyNumberFormat="1" applyFont="1" applyFill="1"/>
    <xf numFmtId="0" fontId="7" fillId="2" borderId="0" xfId="0" applyFont="1" applyFill="1"/>
    <xf numFmtId="0" fontId="3" fillId="2" borderId="0" xfId="0" applyFont="1" applyFill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5" fontId="1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/>
    <xf numFmtId="164" fontId="8" fillId="0" borderId="0" xfId="0" applyNumberFormat="1" applyFont="1" applyAlignment="1">
      <alignment horizontal="right"/>
    </xf>
    <xf numFmtId="164" fontId="8" fillId="0" borderId="0" xfId="0" applyNumberFormat="1" applyFont="1"/>
    <xf numFmtId="164" fontId="8" fillId="2" borderId="0" xfId="0" applyNumberFormat="1" applyFont="1" applyFill="1"/>
    <xf numFmtId="2" fontId="0" fillId="0" borderId="0" xfId="16" applyNumberFormat="1" applyFont="1"/>
    <xf numFmtId="2" fontId="3" fillId="0" borderId="0" xfId="16" applyNumberFormat="1" applyFont="1" applyAlignment="1">
      <alignment horizontal="center" wrapText="1"/>
    </xf>
    <xf numFmtId="164" fontId="8" fillId="0" borderId="0" xfId="16" applyNumberFormat="1" applyFont="1"/>
    <xf numFmtId="164" fontId="8" fillId="2" borderId="0" xfId="16" applyNumberFormat="1" applyFont="1" applyFill="1"/>
    <xf numFmtId="164" fontId="3" fillId="2" borderId="0" xfId="16" applyNumberFormat="1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eathercacanindin\Library\Containers\com.microsoft.Excel\Data\Desktop\BSA%20Budgets\FY2020BudgetDraf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LASSES"/>
      <sheetName val="Consolidate"/>
      <sheetName val="Admin"/>
      <sheetName val="Publications"/>
      <sheetName val="Conference"/>
      <sheetName val="Education"/>
      <sheetName val="Grant"/>
      <sheetName val="Development"/>
      <sheetName val="Board"/>
      <sheetName val="Sections"/>
      <sheetName val="Awards"/>
      <sheetName val="Investments"/>
      <sheetName val="STAFF"/>
      <sheetName val="Travel"/>
      <sheetName val="INCOME-Member"/>
      <sheetName val="INCOME-Publication"/>
      <sheetName val="INCOME-Grant"/>
      <sheetName val="INCOME-Other"/>
      <sheetName val="P&amp;L Over Time"/>
      <sheetName val="Template"/>
    </sheetNames>
    <sheetDataSet>
      <sheetData sheetId="0" refreshError="1"/>
      <sheetData sheetId="1">
        <row r="501">
          <cell r="R501">
            <v>207916</v>
          </cell>
        </row>
        <row r="502">
          <cell r="R502">
            <v>469491.66510000004</v>
          </cell>
        </row>
        <row r="506">
          <cell r="R506">
            <v>797516</v>
          </cell>
        </row>
        <row r="507">
          <cell r="R507">
            <v>361138.91900000005</v>
          </cell>
        </row>
        <row r="511">
          <cell r="R511">
            <v>250000</v>
          </cell>
        </row>
        <row r="512">
          <cell r="R512">
            <v>248769.4655</v>
          </cell>
        </row>
        <row r="516">
          <cell r="R516">
            <v>0</v>
          </cell>
        </row>
        <row r="517">
          <cell r="R517">
            <v>42652.00720000002</v>
          </cell>
        </row>
        <row r="521">
          <cell r="R521">
            <v>572314</v>
          </cell>
        </row>
        <row r="522">
          <cell r="R522">
            <v>572314</v>
          </cell>
        </row>
        <row r="526">
          <cell r="R526">
            <v>35000</v>
          </cell>
        </row>
        <row r="527">
          <cell r="R527">
            <v>16438.993200000004</v>
          </cell>
        </row>
        <row r="531">
          <cell r="R531">
            <v>0</v>
          </cell>
        </row>
        <row r="532">
          <cell r="R532">
            <v>47800</v>
          </cell>
        </row>
        <row r="536">
          <cell r="R536">
            <v>24500</v>
          </cell>
        </row>
        <row r="537">
          <cell r="R537">
            <v>30000</v>
          </cell>
        </row>
        <row r="541">
          <cell r="R541">
            <v>27000</v>
          </cell>
        </row>
        <row r="542">
          <cell r="R542">
            <v>43000</v>
          </cell>
        </row>
        <row r="546">
          <cell r="R546">
            <v>20000</v>
          </cell>
        </row>
        <row r="547">
          <cell r="R547">
            <v>0</v>
          </cell>
        </row>
        <row r="551">
          <cell r="R551">
            <v>1934246</v>
          </cell>
        </row>
        <row r="552">
          <cell r="R552">
            <v>1831605.05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8"/>
  <sheetViews>
    <sheetView tabSelected="1" workbookViewId="0" topLeftCell="A1">
      <selection activeCell="E33" sqref="E33"/>
    </sheetView>
  </sheetViews>
  <sheetFormatPr defaultColWidth="11.00390625" defaultRowHeight="15.75"/>
  <cols>
    <col min="1" max="1" width="27.50390625" style="0" customWidth="1"/>
    <col min="2" max="2" width="18.50390625" style="0" customWidth="1"/>
    <col min="3" max="3" width="1.37890625" style="0" customWidth="1"/>
    <col min="4" max="4" width="17.50390625" style="40" bestFit="1" customWidth="1"/>
    <col min="5" max="5" width="14.875" style="0" customWidth="1"/>
    <col min="6" max="6" width="5.00390625" style="0" customWidth="1"/>
    <col min="7" max="7" width="15.00390625" style="11" customWidth="1"/>
    <col min="8" max="8" width="15.125" style="12" customWidth="1"/>
  </cols>
  <sheetData>
    <row r="1" spans="1:2" ht="21">
      <c r="A1" s="32" t="s">
        <v>0</v>
      </c>
      <c r="B1" s="33"/>
    </row>
    <row r="2" spans="1:2" ht="21">
      <c r="A2" s="32" t="s">
        <v>1</v>
      </c>
      <c r="B2" s="33"/>
    </row>
    <row r="3" spans="1:9" ht="41" customHeight="1">
      <c r="A3" s="34" t="s">
        <v>18</v>
      </c>
      <c r="B3" s="35"/>
      <c r="D3" s="41" t="s">
        <v>17</v>
      </c>
      <c r="E3" s="13" t="s">
        <v>19</v>
      </c>
      <c r="G3" s="13" t="s">
        <v>16</v>
      </c>
      <c r="H3" s="13" t="s">
        <v>20</v>
      </c>
      <c r="I3" s="1"/>
    </row>
    <row r="6" spans="1:2" ht="24">
      <c r="A6" s="6" t="s">
        <v>2</v>
      </c>
      <c r="B6" s="2"/>
    </row>
    <row r="7" spans="1:9" ht="24">
      <c r="A7" s="6"/>
      <c r="B7" s="9" t="s">
        <v>3</v>
      </c>
      <c r="D7" s="42">
        <f>'[1]CLASSES'!R501</f>
        <v>207916</v>
      </c>
      <c r="E7" s="37">
        <v>221535.96</v>
      </c>
      <c r="G7" s="19">
        <v>202591</v>
      </c>
      <c r="H7" s="14">
        <v>176145.4</v>
      </c>
      <c r="I7" s="3"/>
    </row>
    <row r="8" spans="1:9" ht="23" customHeight="1">
      <c r="A8" s="6"/>
      <c r="B8" s="9" t="s">
        <v>4</v>
      </c>
      <c r="D8" s="42">
        <f>'[1]CLASSES'!R502</f>
        <v>469491.66510000004</v>
      </c>
      <c r="E8" s="38">
        <v>284475.45</v>
      </c>
      <c r="G8" s="19">
        <v>491420</v>
      </c>
      <c r="H8" s="14">
        <v>364385.71</v>
      </c>
      <c r="I8" s="3"/>
    </row>
    <row r="9" spans="1:9" ht="23" customHeight="1">
      <c r="A9" s="6"/>
      <c r="B9" s="9"/>
      <c r="D9" s="42">
        <f>D7-D8</f>
        <v>-261575.66510000004</v>
      </c>
      <c r="E9" s="38">
        <v>-62939.49000000002</v>
      </c>
      <c r="G9" s="19">
        <v>-288829</v>
      </c>
      <c r="H9" s="14">
        <f>SUM(H7-H8)</f>
        <v>-188240.31000000003</v>
      </c>
      <c r="I9" s="3"/>
    </row>
    <row r="10" spans="1:8" ht="3" customHeight="1">
      <c r="A10" s="6"/>
      <c r="B10" s="9"/>
      <c r="D10" s="42"/>
      <c r="E10" s="38"/>
      <c r="G10" s="19"/>
      <c r="H10" s="15"/>
    </row>
    <row r="11" spans="1:8" ht="24">
      <c r="A11" s="6" t="s">
        <v>5</v>
      </c>
      <c r="B11" s="9"/>
      <c r="D11" s="42"/>
      <c r="E11" s="38"/>
      <c r="G11" s="19"/>
      <c r="H11" s="15"/>
    </row>
    <row r="12" spans="1:9" ht="24">
      <c r="A12" s="6"/>
      <c r="B12" s="9" t="s">
        <v>3</v>
      </c>
      <c r="D12" s="42">
        <f>'[1]CLASSES'!R506</f>
        <v>797516</v>
      </c>
      <c r="E12" s="38">
        <v>724412</v>
      </c>
      <c r="G12" s="19">
        <v>751400</v>
      </c>
      <c r="H12" s="15">
        <v>699028</v>
      </c>
      <c r="I12" s="3"/>
    </row>
    <row r="13" spans="1:9" ht="24">
      <c r="A13" s="6"/>
      <c r="B13" s="9" t="s">
        <v>4</v>
      </c>
      <c r="D13" s="42">
        <f>'[1]CLASSES'!R507</f>
        <v>361138.91900000005</v>
      </c>
      <c r="E13" s="38">
        <v>196377.2</v>
      </c>
      <c r="G13" s="19">
        <v>347540</v>
      </c>
      <c r="H13" s="15">
        <v>212064.15</v>
      </c>
      <c r="I13" s="3"/>
    </row>
    <row r="14" spans="1:9" ht="22" customHeight="1">
      <c r="A14" s="6"/>
      <c r="B14" s="9"/>
      <c r="D14" s="42">
        <f>D12-D13</f>
        <v>436377.08099999995</v>
      </c>
      <c r="E14" s="38">
        <v>528034.8</v>
      </c>
      <c r="G14" s="19">
        <v>403860</v>
      </c>
      <c r="H14" s="15">
        <v>486963.85</v>
      </c>
      <c r="I14" s="3"/>
    </row>
    <row r="15" spans="1:8" ht="3" customHeight="1">
      <c r="A15" s="6"/>
      <c r="B15" s="9"/>
      <c r="D15" s="42"/>
      <c r="E15" s="38"/>
      <c r="G15" s="19"/>
      <c r="H15" s="15"/>
    </row>
    <row r="16" spans="1:8" ht="24">
      <c r="A16" s="6" t="s">
        <v>6</v>
      </c>
      <c r="B16" s="9"/>
      <c r="D16" s="42"/>
      <c r="E16" s="38"/>
      <c r="G16" s="19"/>
      <c r="H16" s="15"/>
    </row>
    <row r="17" spans="1:9" ht="24">
      <c r="A17" s="6"/>
      <c r="B17" s="9" t="s">
        <v>3</v>
      </c>
      <c r="D17" s="42">
        <f>'[1]CLASSES'!R511</f>
        <v>250000</v>
      </c>
      <c r="E17" s="38">
        <v>2293.77</v>
      </c>
      <c r="G17" s="19">
        <v>300000</v>
      </c>
      <c r="H17" s="16">
        <v>14888.73</v>
      </c>
      <c r="I17" s="3"/>
    </row>
    <row r="18" spans="1:9" ht="24">
      <c r="A18" s="6"/>
      <c r="B18" s="9" t="s">
        <v>4</v>
      </c>
      <c r="D18" s="42">
        <f>'[1]CLASSES'!R512</f>
        <v>248769.4655</v>
      </c>
      <c r="E18" s="38">
        <v>12625.98</v>
      </c>
      <c r="G18" s="19">
        <v>298637</v>
      </c>
      <c r="H18" s="16">
        <v>12738.66</v>
      </c>
      <c r="I18" s="3"/>
    </row>
    <row r="19" spans="1:9" ht="21" customHeight="1">
      <c r="A19" s="6"/>
      <c r="B19" s="9"/>
      <c r="D19" s="42">
        <f>D17-D18</f>
        <v>1230.5345000000088</v>
      </c>
      <c r="E19" s="38">
        <v>-10332.21</v>
      </c>
      <c r="G19" s="19">
        <v>1363</v>
      </c>
      <c r="H19" s="16">
        <v>2150.0699999999997</v>
      </c>
      <c r="I19" s="3"/>
    </row>
    <row r="20" spans="1:8" ht="3" customHeight="1">
      <c r="A20" s="6"/>
      <c r="B20" s="9"/>
      <c r="D20" s="42"/>
      <c r="E20" s="38"/>
      <c r="G20" s="19"/>
      <c r="H20" s="15"/>
    </row>
    <row r="21" spans="1:8" ht="24">
      <c r="A21" s="6" t="s">
        <v>7</v>
      </c>
      <c r="B21" s="9"/>
      <c r="D21" s="42"/>
      <c r="E21" s="38"/>
      <c r="G21" s="19"/>
      <c r="H21" s="15"/>
    </row>
    <row r="22" spans="1:9" ht="24">
      <c r="A22" s="6"/>
      <c r="B22" s="9" t="s">
        <v>3</v>
      </c>
      <c r="D22" s="42">
        <f>'[1]CLASSES'!R516</f>
        <v>0</v>
      </c>
      <c r="E22" s="38">
        <v>0</v>
      </c>
      <c r="G22" s="19">
        <v>0</v>
      </c>
      <c r="H22" s="17">
        <v>0</v>
      </c>
      <c r="I22" s="3"/>
    </row>
    <row r="23" spans="1:9" ht="24">
      <c r="A23" s="6"/>
      <c r="B23" s="9" t="s">
        <v>4</v>
      </c>
      <c r="D23" s="42">
        <f>'[1]CLASSES'!R517</f>
        <v>42652.00720000002</v>
      </c>
      <c r="E23" s="38">
        <v>28588.07</v>
      </c>
      <c r="G23" s="19">
        <v>46513</v>
      </c>
      <c r="H23" s="18">
        <v>22545.91</v>
      </c>
      <c r="I23" s="3"/>
    </row>
    <row r="24" spans="1:9" ht="23" customHeight="1">
      <c r="A24" s="6"/>
      <c r="B24" s="9"/>
      <c r="D24" s="42">
        <f>D22-D23</f>
        <v>-42652.00720000002</v>
      </c>
      <c r="E24" s="38">
        <v>-28588.07</v>
      </c>
      <c r="G24" s="19">
        <v>-46513</v>
      </c>
      <c r="H24" s="18">
        <v>-22545.91</v>
      </c>
      <c r="I24" s="3"/>
    </row>
    <row r="25" spans="1:8" ht="3" customHeight="1">
      <c r="A25" s="6"/>
      <c r="B25" s="9"/>
      <c r="D25" s="42"/>
      <c r="E25" s="38"/>
      <c r="G25" s="19"/>
      <c r="H25" s="15"/>
    </row>
    <row r="26" spans="1:8" ht="24">
      <c r="A26" s="6" t="s">
        <v>8</v>
      </c>
      <c r="B26" s="9"/>
      <c r="D26" s="42"/>
      <c r="E26" s="36"/>
      <c r="G26" s="19"/>
      <c r="H26" s="15"/>
    </row>
    <row r="27" spans="1:9" ht="24">
      <c r="A27" s="6"/>
      <c r="B27" s="9" t="s">
        <v>3</v>
      </c>
      <c r="D27" s="42">
        <f>'[1]CLASSES'!R521</f>
        <v>572314</v>
      </c>
      <c r="E27" s="38">
        <v>94334.37</v>
      </c>
      <c r="G27" s="19">
        <v>556497</v>
      </c>
      <c r="H27" s="15">
        <v>269330.67</v>
      </c>
      <c r="I27" s="3"/>
    </row>
    <row r="28" spans="1:9" ht="24">
      <c r="A28" s="6"/>
      <c r="B28" s="9" t="s">
        <v>4</v>
      </c>
      <c r="D28" s="42">
        <f>'[1]CLASSES'!R522</f>
        <v>572314</v>
      </c>
      <c r="E28" s="38">
        <v>88001.02</v>
      </c>
      <c r="G28" s="19">
        <v>556497</v>
      </c>
      <c r="H28" s="15">
        <v>276122.06000000006</v>
      </c>
      <c r="I28" s="3"/>
    </row>
    <row r="29" spans="1:9" ht="22" customHeight="1">
      <c r="A29" s="6"/>
      <c r="B29" s="9"/>
      <c r="D29" s="42">
        <f>D27-D28</f>
        <v>0</v>
      </c>
      <c r="E29" s="38">
        <v>6333.349999999991</v>
      </c>
      <c r="G29" s="19">
        <v>0</v>
      </c>
      <c r="H29" s="15">
        <v>-6791.390000000072</v>
      </c>
      <c r="I29" s="3"/>
    </row>
    <row r="30" spans="1:8" ht="3" customHeight="1">
      <c r="A30" s="6"/>
      <c r="B30" s="9"/>
      <c r="D30" s="42"/>
      <c r="E30" s="38"/>
      <c r="G30" s="19"/>
      <c r="H30" s="15"/>
    </row>
    <row r="31" spans="1:8" ht="24">
      <c r="A31" s="6" t="s">
        <v>9</v>
      </c>
      <c r="B31" s="9"/>
      <c r="D31" s="42"/>
      <c r="E31" s="38"/>
      <c r="G31" s="19"/>
      <c r="H31" s="15"/>
    </row>
    <row r="32" spans="1:9" ht="24">
      <c r="A32" s="6"/>
      <c r="B32" s="9" t="s">
        <v>3</v>
      </c>
      <c r="D32" s="42">
        <f>'[1]CLASSES'!R526</f>
        <v>35000</v>
      </c>
      <c r="E32" s="38">
        <v>21177.12</v>
      </c>
      <c r="G32" s="19">
        <v>32000</v>
      </c>
      <c r="H32" s="15">
        <v>391131.84</v>
      </c>
      <c r="I32" s="3"/>
    </row>
    <row r="33" spans="1:9" ht="24">
      <c r="A33" s="6"/>
      <c r="B33" s="9" t="s">
        <v>4</v>
      </c>
      <c r="D33" s="42">
        <f>'[1]CLASSES'!R527</f>
        <v>16438.993200000004</v>
      </c>
      <c r="E33" s="38">
        <v>5319.5199999999995</v>
      </c>
      <c r="G33" s="19">
        <v>12645</v>
      </c>
      <c r="H33" s="15">
        <v>8967.8386</v>
      </c>
      <c r="I33" s="3"/>
    </row>
    <row r="34" spans="1:9" ht="22" customHeight="1">
      <c r="A34" s="6"/>
      <c r="B34" s="9"/>
      <c r="D34" s="42">
        <f>D32-D33</f>
        <v>18561.006799999996</v>
      </c>
      <c r="E34" s="38">
        <v>15857.599999999999</v>
      </c>
      <c r="G34" s="19">
        <v>19355</v>
      </c>
      <c r="H34" s="15">
        <v>382164.0014</v>
      </c>
      <c r="I34" s="3"/>
    </row>
    <row r="35" spans="1:8" ht="3" customHeight="1">
      <c r="A35" s="6"/>
      <c r="B35" s="9"/>
      <c r="D35" s="42"/>
      <c r="E35" s="38"/>
      <c r="G35" s="19"/>
      <c r="H35" s="15"/>
    </row>
    <row r="36" spans="1:8" ht="24">
      <c r="A36" s="6" t="s">
        <v>10</v>
      </c>
      <c r="B36" s="9"/>
      <c r="D36" s="42"/>
      <c r="E36" s="38"/>
      <c r="G36" s="19"/>
      <c r="H36" s="15"/>
    </row>
    <row r="37" spans="1:9" ht="24">
      <c r="A37" s="6"/>
      <c r="B37" s="9" t="s">
        <v>3</v>
      </c>
      <c r="D37" s="42">
        <f>'[1]CLASSES'!R531</f>
        <v>0</v>
      </c>
      <c r="E37" s="38">
        <v>0</v>
      </c>
      <c r="G37" s="19">
        <v>0</v>
      </c>
      <c r="H37" s="15">
        <v>0</v>
      </c>
      <c r="I37" s="3"/>
    </row>
    <row r="38" spans="1:9" ht="27" customHeight="1">
      <c r="A38" s="6"/>
      <c r="B38" s="9" t="s">
        <v>4</v>
      </c>
      <c r="D38" s="42">
        <f>'[1]CLASSES'!R532</f>
        <v>47800</v>
      </c>
      <c r="E38" s="38">
        <v>26853</v>
      </c>
      <c r="G38" s="19">
        <v>39400</v>
      </c>
      <c r="H38" s="15">
        <v>28586.54</v>
      </c>
      <c r="I38" s="3"/>
    </row>
    <row r="39" spans="1:9" ht="22" customHeight="1">
      <c r="A39" s="6"/>
      <c r="B39" s="9"/>
      <c r="D39" s="42">
        <f>D37-D38</f>
        <v>-47800</v>
      </c>
      <c r="E39" s="38">
        <v>-26853</v>
      </c>
      <c r="G39" s="19">
        <v>-39400</v>
      </c>
      <c r="H39" s="15">
        <v>-28586.54</v>
      </c>
      <c r="I39" s="3"/>
    </row>
    <row r="40" spans="1:8" ht="7" customHeight="1">
      <c r="A40" s="6"/>
      <c r="B40" s="9"/>
      <c r="D40" s="42"/>
      <c r="E40" s="38"/>
      <c r="G40" s="19"/>
      <c r="H40" s="15"/>
    </row>
    <row r="41" spans="1:8" ht="26" customHeight="1">
      <c r="A41" s="20" t="s">
        <v>11</v>
      </c>
      <c r="B41" s="21"/>
      <c r="C41" s="22"/>
      <c r="D41" s="43"/>
      <c r="E41" s="39"/>
      <c r="F41" s="22"/>
      <c r="G41" s="23"/>
      <c r="H41" s="24"/>
    </row>
    <row r="42" spans="1:9" ht="21" customHeight="1">
      <c r="A42" s="20"/>
      <c r="B42" s="21" t="s">
        <v>3</v>
      </c>
      <c r="C42" s="22"/>
      <c r="D42" s="44">
        <f>D7+D12+D17+D22+D27+D32+D37</f>
        <v>1862746</v>
      </c>
      <c r="E42" s="27">
        <v>1063753.22</v>
      </c>
      <c r="F42" s="26"/>
      <c r="G42" s="27">
        <v>1842488</v>
      </c>
      <c r="H42" s="28">
        <f>SUM(H7+H12+H17+H22+H27+H32+H37)</f>
        <v>1550524.6400000001</v>
      </c>
      <c r="I42" s="3"/>
    </row>
    <row r="43" spans="1:9" ht="20" customHeight="1">
      <c r="A43" s="20"/>
      <c r="B43" s="21" t="s">
        <v>4</v>
      </c>
      <c r="C43" s="22"/>
      <c r="D43" s="44">
        <f>+D8+D13+D18+D23+D28+D33+D38</f>
        <v>1758605.05</v>
      </c>
      <c r="E43" s="27">
        <v>642240.24</v>
      </c>
      <c r="F43" s="26"/>
      <c r="G43" s="27">
        <v>1792652</v>
      </c>
      <c r="H43" s="28">
        <f>SUM(H38+H33+H28+H23+H18+H13+H8)</f>
        <v>925410.8685999999</v>
      </c>
      <c r="I43" s="3"/>
    </row>
    <row r="44" spans="1:9" s="5" customFormat="1" ht="23" customHeight="1">
      <c r="A44" s="20"/>
      <c r="B44" s="25"/>
      <c r="C44" s="26"/>
      <c r="D44" s="44">
        <f>D42-D43</f>
        <v>104140.94999999995</v>
      </c>
      <c r="E44" s="27">
        <v>421512.98</v>
      </c>
      <c r="F44" s="26"/>
      <c r="G44" s="27">
        <v>49836</v>
      </c>
      <c r="H44" s="28">
        <f>SUM(H42-H43)</f>
        <v>625113.7714000002</v>
      </c>
      <c r="I44" s="4"/>
    </row>
    <row r="45" spans="1:8" ht="3" customHeight="1">
      <c r="A45" s="6"/>
      <c r="B45" s="9"/>
      <c r="D45" s="42"/>
      <c r="E45" s="38"/>
      <c r="G45" s="19"/>
      <c r="H45" s="15"/>
    </row>
    <row r="46" spans="1:8" ht="24">
      <c r="A46" s="6" t="s">
        <v>12</v>
      </c>
      <c r="B46" s="9"/>
      <c r="D46" s="42"/>
      <c r="E46" s="38"/>
      <c r="G46" s="19"/>
      <c r="H46" s="15"/>
    </row>
    <row r="47" spans="1:9" ht="24">
      <c r="A47" s="6"/>
      <c r="B47" s="9" t="s">
        <v>3</v>
      </c>
      <c r="D47" s="42">
        <f>'[1]CLASSES'!R536</f>
        <v>24500</v>
      </c>
      <c r="E47" s="38">
        <v>11743</v>
      </c>
      <c r="G47" s="19">
        <v>23500</v>
      </c>
      <c r="H47" s="15">
        <v>21481</v>
      </c>
      <c r="I47" s="3"/>
    </row>
    <row r="48" spans="1:9" ht="24">
      <c r="A48" s="6"/>
      <c r="B48" s="9" t="s">
        <v>4</v>
      </c>
      <c r="D48" s="42">
        <f>'[1]CLASSES'!R537</f>
        <v>30000</v>
      </c>
      <c r="E48" s="38">
        <v>12060.710000000001</v>
      </c>
      <c r="G48" s="19">
        <v>22500</v>
      </c>
      <c r="H48" s="15">
        <v>8002.72</v>
      </c>
      <c r="I48" s="3"/>
    </row>
    <row r="49" spans="1:9" ht="26" customHeight="1">
      <c r="A49" s="6"/>
      <c r="B49" s="9"/>
      <c r="D49" s="42">
        <f>D47-D48</f>
        <v>-5500</v>
      </c>
      <c r="E49" s="38">
        <v>-318</v>
      </c>
      <c r="G49" s="19">
        <v>1000</v>
      </c>
      <c r="H49" s="15">
        <v>13478.279999999999</v>
      </c>
      <c r="I49" s="3"/>
    </row>
    <row r="50" spans="1:8" ht="3" customHeight="1">
      <c r="A50" s="6"/>
      <c r="B50" s="9"/>
      <c r="D50" s="42"/>
      <c r="E50" s="38">
        <v>-317.71000000000095</v>
      </c>
      <c r="G50" s="19"/>
      <c r="H50" s="15"/>
    </row>
    <row r="51" spans="1:8" ht="24">
      <c r="A51" s="6" t="s">
        <v>13</v>
      </c>
      <c r="B51" s="9"/>
      <c r="D51" s="42"/>
      <c r="E51" s="38"/>
      <c r="G51" s="19"/>
      <c r="H51" s="15"/>
    </row>
    <row r="52" spans="1:9" ht="24">
      <c r="A52" s="7"/>
      <c r="B52" s="10" t="s">
        <v>3</v>
      </c>
      <c r="D52" s="42">
        <f>'[1]CLASSES'!R541</f>
        <v>27000</v>
      </c>
      <c r="E52" s="38">
        <v>31480.239999999998</v>
      </c>
      <c r="G52" s="19">
        <v>12000</v>
      </c>
      <c r="H52" s="15">
        <v>18402.010000000002</v>
      </c>
      <c r="I52" s="3"/>
    </row>
    <row r="53" spans="1:9" ht="24">
      <c r="A53" s="7"/>
      <c r="B53" s="10" t="s">
        <v>4</v>
      </c>
      <c r="D53" s="42">
        <f>'[1]CLASSES'!R542</f>
        <v>43000</v>
      </c>
      <c r="E53" s="38">
        <v>23217.7</v>
      </c>
      <c r="G53" s="19">
        <v>12000</v>
      </c>
      <c r="H53" s="15">
        <v>34648.35</v>
      </c>
      <c r="I53" s="3"/>
    </row>
    <row r="54" spans="1:9" ht="23" customHeight="1">
      <c r="A54" s="6"/>
      <c r="B54" s="9"/>
      <c r="D54" s="42">
        <f>D52-D53</f>
        <v>-16000</v>
      </c>
      <c r="E54" s="36">
        <v>8263</v>
      </c>
      <c r="G54" s="19">
        <v>0</v>
      </c>
      <c r="H54" s="15">
        <v>-16246.339999999997</v>
      </c>
      <c r="I54" s="3"/>
    </row>
    <row r="55" spans="1:8" ht="3" customHeight="1">
      <c r="A55" s="6"/>
      <c r="B55" s="9"/>
      <c r="D55" s="42"/>
      <c r="E55" s="38">
        <v>8262.539999999997</v>
      </c>
      <c r="G55" s="19"/>
      <c r="H55" s="15"/>
    </row>
    <row r="56" spans="1:8" ht="24">
      <c r="A56" s="6" t="s">
        <v>14</v>
      </c>
      <c r="B56" s="9"/>
      <c r="D56" s="42"/>
      <c r="E56" s="38"/>
      <c r="G56" s="19"/>
      <c r="H56" s="15"/>
    </row>
    <row r="57" spans="1:9" ht="24">
      <c r="A57" s="7"/>
      <c r="B57" s="10" t="s">
        <v>3</v>
      </c>
      <c r="D57" s="42">
        <f>'[1]CLASSES'!R546</f>
        <v>20000</v>
      </c>
      <c r="E57" s="38">
        <v>103489</v>
      </c>
      <c r="G57" s="19">
        <v>35000</v>
      </c>
      <c r="H57" s="16">
        <v>26434.4</v>
      </c>
      <c r="I57" s="3"/>
    </row>
    <row r="58" spans="1:9" ht="24">
      <c r="A58" s="7"/>
      <c r="B58" s="10" t="s">
        <v>4</v>
      </c>
      <c r="D58" s="42">
        <f>'[1]CLASSES'!R547</f>
        <v>0</v>
      </c>
      <c r="E58" s="38">
        <v>56148</v>
      </c>
      <c r="G58" s="19">
        <v>0</v>
      </c>
      <c r="H58" s="16"/>
      <c r="I58" s="3"/>
    </row>
    <row r="59" spans="1:9" ht="24" customHeight="1">
      <c r="A59" s="6"/>
      <c r="B59" s="9"/>
      <c r="D59" s="42">
        <f>D57-D58</f>
        <v>20000</v>
      </c>
      <c r="E59" s="38">
        <v>47341</v>
      </c>
      <c r="G59" s="19">
        <v>35000</v>
      </c>
      <c r="H59" s="16">
        <v>26434.4</v>
      </c>
      <c r="I59" s="3"/>
    </row>
    <row r="60" spans="1:8" ht="3" customHeight="1">
      <c r="A60" s="6"/>
      <c r="B60" s="9"/>
      <c r="D60" s="42"/>
      <c r="E60" s="38"/>
      <c r="G60" s="19"/>
      <c r="H60" s="15"/>
    </row>
    <row r="61" spans="1:8" ht="24">
      <c r="A61" s="20" t="s">
        <v>15</v>
      </c>
      <c r="B61" s="21"/>
      <c r="C61" s="22"/>
      <c r="D61" s="43"/>
      <c r="E61" s="39"/>
      <c r="F61" s="22"/>
      <c r="G61" s="23"/>
      <c r="H61" s="24"/>
    </row>
    <row r="62" spans="1:9" ht="24">
      <c r="A62" s="20"/>
      <c r="B62" s="29" t="s">
        <v>3</v>
      </c>
      <c r="C62" s="26"/>
      <c r="D62" s="44">
        <f>'[1]CLASSES'!R551</f>
        <v>1934246</v>
      </c>
      <c r="E62" s="27">
        <v>1210466</v>
      </c>
      <c r="F62" s="26"/>
      <c r="G62" s="27">
        <v>1912988</v>
      </c>
      <c r="H62" s="28">
        <f>SUM(H42+H47+H52+H57)</f>
        <v>1616842.05</v>
      </c>
      <c r="I62" s="3"/>
    </row>
    <row r="63" spans="1:9" ht="24">
      <c r="A63" s="20"/>
      <c r="B63" s="29" t="s">
        <v>4</v>
      </c>
      <c r="C63" s="26"/>
      <c r="D63" s="44">
        <f>'[1]CLASSES'!R552</f>
        <v>1831605.05</v>
      </c>
      <c r="E63" s="27">
        <v>733667</v>
      </c>
      <c r="F63" s="26"/>
      <c r="G63" s="27">
        <v>1827152</v>
      </c>
      <c r="H63" s="28">
        <f>SUM(H43+H48+H53+H58)</f>
        <v>968061.9385999999</v>
      </c>
      <c r="I63" s="3"/>
    </row>
    <row r="64" spans="1:9" ht="24">
      <c r="A64" s="30"/>
      <c r="B64" s="31"/>
      <c r="C64" s="26"/>
      <c r="D64" s="44">
        <f>D62-D63</f>
        <v>102640.94999999995</v>
      </c>
      <c r="E64" s="27">
        <f>E62-E63</f>
        <v>476799</v>
      </c>
      <c r="F64" s="26"/>
      <c r="G64" s="27">
        <v>85836</v>
      </c>
      <c r="H64" s="28">
        <f>SUM(H62-H63)</f>
        <v>648780.1114000002</v>
      </c>
      <c r="I64" s="3"/>
    </row>
    <row r="65" spans="1:5" ht="24">
      <c r="A65" s="8"/>
      <c r="B65" s="11"/>
      <c r="E65" s="3"/>
    </row>
    <row r="66" spans="1:5" ht="24">
      <c r="A66" s="8"/>
      <c r="B66" s="11"/>
      <c r="E66" s="3"/>
    </row>
    <row r="67" spans="1:5" ht="24">
      <c r="A67" s="8"/>
      <c r="B67" s="11"/>
      <c r="E67" s="3"/>
    </row>
    <row r="68" spans="1:5" ht="24">
      <c r="A68" s="8"/>
      <c r="B68" s="11"/>
      <c r="E68" s="3"/>
    </row>
    <row r="69" spans="1:5" ht="24">
      <c r="A69" s="8"/>
      <c r="B69" s="11"/>
      <c r="E69" s="3"/>
    </row>
    <row r="70" spans="2:5" ht="15.75">
      <c r="B70" s="11"/>
      <c r="E70" s="3"/>
    </row>
    <row r="71" spans="2:5" ht="15.75">
      <c r="B71" s="11"/>
      <c r="E71" s="3"/>
    </row>
    <row r="72" spans="2:5" ht="15.75">
      <c r="B72" s="11"/>
      <c r="E72" s="3"/>
    </row>
    <row r="73" ht="15.75">
      <c r="B73" s="11"/>
    </row>
    <row r="74" ht="15.75">
      <c r="B74" s="11"/>
    </row>
    <row r="75" ht="15.75">
      <c r="B75" s="11"/>
    </row>
    <row r="76" ht="15.75">
      <c r="B76" s="11"/>
    </row>
    <row r="77" ht="15.75">
      <c r="B77" s="11"/>
    </row>
    <row r="78" ht="15.75">
      <c r="B78" s="11"/>
    </row>
  </sheetData>
  <mergeCells count="3">
    <mergeCell ref="A1:B1"/>
    <mergeCell ref="A2:B2"/>
    <mergeCell ref="A3:B3"/>
  </mergeCells>
  <printOptions gridLines="1"/>
  <pageMargins left="0.75" right="0.75" top="1" bottom="1" header="0.5" footer="0.5"/>
  <pageSetup horizontalDpi="600" verticalDpi="600" orientation="portrait" scale="72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Botanical Society of America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Cacanindin</dc:creator>
  <cp:keywords/>
  <dc:description/>
  <cp:lastModifiedBy>Microsoft Office User</cp:lastModifiedBy>
  <cp:lastPrinted>2020-07-19T19:23:15Z</cp:lastPrinted>
  <dcterms:created xsi:type="dcterms:W3CDTF">2019-07-18T13:32:31Z</dcterms:created>
  <dcterms:modified xsi:type="dcterms:W3CDTF">2020-07-19T19:30:09Z</dcterms:modified>
  <cp:category/>
  <cp:version/>
  <cp:contentType/>
  <cp:contentStatus/>
</cp:coreProperties>
</file>