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010"/>
  <workbookPr defaultThemeVersion="166925"/>
  <bookViews>
    <workbookView xWindow="0" yWindow="500" windowWidth="33600" windowHeight="1944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<sst xmlns="http://schemas.openxmlformats.org/spreadsheetml/2006/main" count="260" uniqueCount="166">
  <si>
    <t>Type</t>
  </si>
  <si>
    <t>Funds within BIP</t>
  </si>
  <si>
    <t>Committee affiliation</t>
  </si>
  <si>
    <t>Description</t>
  </si>
  <si>
    <t>FY2018</t>
  </si>
  <si>
    <t>FY2019</t>
  </si>
  <si>
    <t>Yearly payout</t>
  </si>
  <si>
    <t>Heather's Comments</t>
  </si>
  <si>
    <t>Lucinda Comments</t>
  </si>
  <si>
    <t>Sectional Account</t>
  </si>
  <si>
    <t>Bryology and Lichenology Section</t>
  </si>
  <si>
    <t>B&amp;L Section</t>
  </si>
  <si>
    <t>Section funds (dues/donations)</t>
  </si>
  <si>
    <t>varies</t>
  </si>
  <si>
    <t>They don't seem to use this often</t>
  </si>
  <si>
    <t>BSA Endowments/Board Designated</t>
  </si>
  <si>
    <t>BSA Endowment Funds</t>
  </si>
  <si>
    <t>Board</t>
  </si>
  <si>
    <t>The Endowment; where money goes when members designate "endowment"</t>
  </si>
  <si>
    <t>None</t>
  </si>
  <si>
    <t>Description makes it sound like it is donor designated</t>
  </si>
  <si>
    <t>Botanical Friends Fund/ Past Presidents’ Fund</t>
  </si>
  <si>
    <t>Set up in 2002 to collect donations from Past Presidents</t>
  </si>
  <si>
    <t>BSA Awards</t>
  </si>
  <si>
    <t>Board Designated</t>
  </si>
  <si>
    <t>BSA Restricted Funds</t>
  </si>
  <si>
    <t>Kaplan Committee</t>
  </si>
  <si>
    <t>John S. Karling Fund</t>
  </si>
  <si>
    <t>GSRA Committee</t>
  </si>
  <si>
    <t>Made possible in 1997 by a gift from the late Dr. John Sidney Karling.  It essentially the highest honor in the student research award category paid out $1500 each year</t>
  </si>
  <si>
    <t>Sectional Awards</t>
  </si>
  <si>
    <t>AJ Sharp Award</t>
  </si>
  <si>
    <t>Bryology Section</t>
  </si>
  <si>
    <t>Named in honor of the late Dr. Jack Sharp. This award is given for the best student paper presented in the Bryological and Lichenological sessions.</t>
  </si>
  <si>
    <t>Ask section to make GROW or sunset plan</t>
  </si>
  <si>
    <t>D&amp;S Section</t>
  </si>
  <si>
    <t>D&amp;S STA</t>
  </si>
  <si>
    <t>Student travel award fund; used to distribute varying amounts of travel awards</t>
  </si>
  <si>
    <t>Katherine Esau Fund</t>
  </si>
  <si>
    <t>This award was established in 1985 with a gift from Dr. Esau and is augmented by ongoing contributions. It is given to the graduate student who presents the outstanding paper in developmental and structural botany.  Distributes $500 each year</t>
  </si>
  <si>
    <t>5% * $25k = $1250. Challenge them to UP the spend rate</t>
  </si>
  <si>
    <t>Maynard Moseley Fund</t>
  </si>
  <si>
    <t>The award is given to the best student paper, presented in either the Paleobotanical or Developmental and Structural sessions; established in 1995 to honor Moseley</t>
  </si>
  <si>
    <t>Vernon I Cheadle Fund</t>
  </si>
  <si>
    <r>
      <t>The Botanical Society of America, in conjunction with the Developmental &amp; Structural Section offers </t>
    </r>
    <r>
      <rPr>
        <u val="single"/>
        <sz val="12"/>
        <color theme="1"/>
        <rFont val="Calibri"/>
        <family val="2"/>
        <scheme val="minor"/>
      </rPr>
      <t>up to four (4), $500 Vernon I. Cheadle Student Travel Awards</t>
    </r>
    <r>
      <rPr>
        <sz val="12"/>
        <color theme="1"/>
        <rFont val="Calibri"/>
        <family val="2"/>
        <scheme val="minor"/>
      </rPr>
      <t>. Awards are available to undergraduate and graduate students who will be attending and presenting a paper or poster at the annual meeting of the Botanical Society of America.</t>
    </r>
  </si>
  <si>
    <t>Economic Botany Section</t>
  </si>
  <si>
    <t>EB section</t>
  </si>
  <si>
    <t xml:space="preserve">Section funds (dues/donations) - they use to fund student travel awards each year </t>
  </si>
  <si>
    <t>Ecological Section</t>
  </si>
  <si>
    <t>Bessey</t>
  </si>
  <si>
    <t>Education and Teaching</t>
  </si>
  <si>
    <t>This award is given annually by the Education Committee, in conjunction with the Teaching section to recognize outstanding contributions to botanical instruction.   We don't give a check to the award winner so I'm not sure why we have this fund.</t>
  </si>
  <si>
    <t>Maybe need to roll into Teaching section?  Or give out monetary award until exhausted</t>
  </si>
  <si>
    <t>PlantingScience Fund</t>
  </si>
  <si>
    <t>Education Committee</t>
  </si>
  <si>
    <t>Board desginated. Pays for PS expenses not covered by the grant - like the PS reception at BOTANY conference - donations to PS come in regularly</t>
  </si>
  <si>
    <t>Genetics Section</t>
  </si>
  <si>
    <t>Menzel will be given out of section funds now $200</t>
  </si>
  <si>
    <t>Human Diveristy Fund</t>
  </si>
  <si>
    <t>HD Committee</t>
  </si>
  <si>
    <t>Established by Sakai and Weller to be used to support diversity initiatives specified by the Human Diversity committee</t>
  </si>
  <si>
    <t>Diversity Panel - reimbursements - support grad student mentors for PLANTS as needed</t>
  </si>
  <si>
    <t>Historical Section</t>
  </si>
  <si>
    <t>Historical section</t>
  </si>
  <si>
    <t>Section funds (dues/donations) - used for Rudolph award - best student presentation of a historical nature</t>
  </si>
  <si>
    <t>Donald Kaplan Memorial Fund</t>
  </si>
  <si>
    <t>Established by a committee of Kaplan's students this fund pays for an annual lecture to commemorate Don's contributions to botanical knowledge and promote his research interests within the Botanical Society of America.</t>
  </si>
  <si>
    <t>Keeps the lecture/reception and expenses for lecturer going in perpetuity</t>
  </si>
  <si>
    <t>Mycology Section</t>
  </si>
  <si>
    <t>Mycological Secion</t>
  </si>
  <si>
    <t>Northeastern</t>
  </si>
  <si>
    <t>Northeastern Section</t>
  </si>
  <si>
    <t>Section funds (dues/donations)  Conducts a field trip each year.</t>
  </si>
  <si>
    <t>Meeting money in/Meeting money out - no awards</t>
  </si>
  <si>
    <t>Sectional Endowment</t>
  </si>
  <si>
    <t>Paleo/Endowment</t>
  </si>
  <si>
    <t>Paleo Section</t>
  </si>
  <si>
    <t xml:space="preserve">Section set up this endowment.  Not sure what this is for.  </t>
  </si>
  <si>
    <t>Paleobotany Section</t>
  </si>
  <si>
    <t>Isabel Cookson Fund</t>
  </si>
  <si>
    <t>Established in 1976 by a bequest from Isabel Cookson. The fund supports the Isabel C. Cookson Paleobotanical Award, which is given to the student who delivers the best contributed paper in paleobotany or palynology at the annual meeting</t>
  </si>
  <si>
    <t>award for student speaker</t>
  </si>
  <si>
    <t>Ask section to make GROW plan? To 25k? OR pay out at rate of $1k / year or whatever. DUNN says this one is used and is iron clad in terms of purpose</t>
  </si>
  <si>
    <t>Michael Cichan Fund/PostDoc Research</t>
  </si>
  <si>
    <t>In honor of Cichan. This award is given to a young scholar for a paper published during the previous year in the fields of evolutionary and/or structural botany.</t>
  </si>
  <si>
    <t>is this really in Paleo section? Purpose of award makes that sound wrong: Tom Taylor - ask Edie Taylor</t>
  </si>
  <si>
    <t>Sectional Restricted Funds</t>
  </si>
  <si>
    <t>Don Eggert-Ron Ramos Library Fund</t>
  </si>
  <si>
    <t>Started recently  at the request of the Paleo Section; helps fund a Paleo library of some sort</t>
  </si>
  <si>
    <t>H. Becker Award</t>
  </si>
  <si>
    <t>Paleo Section account</t>
  </si>
  <si>
    <t>Yes ask them. ASK David Dilcher</t>
  </si>
  <si>
    <t>Marcia Winslow/Remy  Student Travel Award</t>
  </si>
  <si>
    <t>$10,000 is principal</t>
  </si>
  <si>
    <t>10K is perm restricted; Remy fund was rolled into this</t>
  </si>
  <si>
    <t>Dunn: send paleobot students to international meetings - written rules</t>
  </si>
  <si>
    <t>James M. and Esther N. Schopf Fund</t>
  </si>
  <si>
    <t>Anonymous gift of $50,000 principal-  used to enhance the collegiality and effectiveness of the annual meeting of the Paleobotanical Section; invited speakers, refreshments and food for banquet, etc.</t>
  </si>
  <si>
    <t>50K is perm restricted</t>
  </si>
  <si>
    <t>Dunn:  he established it… in writing</t>
  </si>
  <si>
    <t>Pelton Award</t>
  </si>
  <si>
    <t>Pelton Committee</t>
  </si>
  <si>
    <t>Made by The Conservation and Research Foundation of New London, CT, through the Botanical Society of America. The Pelton Award is given in recognition of sustained and creative contributions in plant morphology,  $1000 award plus up to $1000 to present the Pelton Lecture</t>
  </si>
  <si>
    <t>Phycological</t>
  </si>
  <si>
    <t>Phycological Section</t>
  </si>
  <si>
    <t>Unless we sunset the section, it is there</t>
  </si>
  <si>
    <t>Phycological / Leasure K. Darbaker Fund</t>
  </si>
  <si>
    <t>Phycological Section'</t>
  </si>
  <si>
    <t>They receive a dedicated donation each year from Mellon Bank. bequeathed funds to the Society to provide an annual sum (to be known as the Darbaker Prize) for a "grant or grants in Microscopical Algae." $1000 award annually if given.</t>
  </si>
  <si>
    <t>Gave an award in 2019 for the first time in years</t>
  </si>
  <si>
    <t>Physiology</t>
  </si>
  <si>
    <t>Physiological Section</t>
  </si>
  <si>
    <t>Resolved dispute with Anitra over some previous charges to the section that brought them into the red</t>
  </si>
  <si>
    <t>Li-Cor Prize</t>
  </si>
  <si>
    <t>acknowledge the best presentation made by any student, regardless of subdiscipline, at the annual meeting</t>
  </si>
  <si>
    <t>Pteridology</t>
  </si>
  <si>
    <t>Pteridological Section</t>
  </si>
  <si>
    <t>Section funds (dues/donations)  Gives out student travel awards</t>
  </si>
  <si>
    <t>Edgar Wherry Award</t>
  </si>
  <si>
    <t>in honor of Dr. Wherry's many contributions to the floristics and patterns of evolutions of ferns. This award is given for the best paper presented during the contributed papers session of the Pteridological Section. The Wherry award distributes $250 each year.</t>
  </si>
  <si>
    <t>AFS reimburses BSA for awards paid out</t>
  </si>
  <si>
    <t>need to talk to Ferns about this</t>
  </si>
  <si>
    <t>Southeastern</t>
  </si>
  <si>
    <t>Southeastern Section</t>
  </si>
  <si>
    <t>pays for social and student awards at Southeastern Biologists meeting</t>
  </si>
  <si>
    <t>Systematics</t>
  </si>
  <si>
    <t>Systematics Section</t>
  </si>
  <si>
    <t>Teaching Section</t>
  </si>
  <si>
    <t>Tropical Biology Section</t>
  </si>
  <si>
    <t>Grady L. Webster Fund</t>
  </si>
  <si>
    <t>Webster Committee</t>
  </si>
  <si>
    <t>Publication award established in 2006 by Dr. Barbara D. Webster and Dr. Susan V. Webster to honor the life and work of Dr. Grady L. Webster.  We have been giving the award but last time we issues a check from the fund was 2013.</t>
  </si>
  <si>
    <t>New Kaplan Dissertation Improvement Award</t>
  </si>
  <si>
    <t>Kaplan  Research Award Committee</t>
  </si>
  <si>
    <t>Dissertation improvement award in comparative morhpology</t>
  </si>
  <si>
    <t>PUI Section</t>
  </si>
  <si>
    <t>new section collecting dues and paying for snacks at meeting</t>
  </si>
  <si>
    <t>BSA Board designated Endowment</t>
  </si>
  <si>
    <t>Endowment</t>
  </si>
  <si>
    <t>BSA Funds SUBTOTAL</t>
  </si>
  <si>
    <t>Sectional CASH</t>
  </si>
  <si>
    <t>Sectional AWARDS</t>
  </si>
  <si>
    <t>Sharp, D&amp;S STA, Esau, Mosely, Menzel, Cookson, Remy, Cichan, Becker, Paleo PostDoc, LiCor, Alston, Wherry, Winslow</t>
  </si>
  <si>
    <t>Sectional ENDOWMENTS</t>
  </si>
  <si>
    <t>Paleo Section Endowment</t>
  </si>
  <si>
    <t>Ramos Library, Darbaker,Schopf</t>
  </si>
  <si>
    <t>Total Designated Funds</t>
  </si>
  <si>
    <t>BSA Undesignated Funds</t>
  </si>
  <si>
    <t>Total MS Funds</t>
  </si>
  <si>
    <t>Tropical Section</t>
  </si>
  <si>
    <t xml:space="preserve">Teaching Section </t>
  </si>
  <si>
    <t>Karling, Webster, Kaplan, Kaplan, Pelton, Cheadle</t>
  </si>
  <si>
    <t>Past Presidents, Diversity, PlantingScience</t>
  </si>
  <si>
    <t>All sectional dues/expense accounts</t>
  </si>
  <si>
    <t>provides the Rudolph award for best paper</t>
  </si>
  <si>
    <t>Will phase this out in 2021 when we meet with MSA; they will use for conference support</t>
  </si>
  <si>
    <t>FY2021 YTD</t>
  </si>
  <si>
    <t>Bill says donations to fund were intended to be put toward an eventual get-together by the Bessey award winners group. We stopped collecting donations for this.  Maybe roll into the teaching section?</t>
  </si>
  <si>
    <t>FY2020</t>
  </si>
  <si>
    <t>Spending it out: DUNN says:  Eggert, partner Ron..  When Eggert retired, gave Dunn his reprint library, kept his book library. Don passed, Ron passed…. Ron's family had library…. Looking for place to send it to write it off. Cameron Univ didnot want; section took it; sent to him in batches, he paid mailing, did rough estimate of worth; he set up account to move it when he retires - he will use account to rent uhaul to deliver it somewhere.</t>
  </si>
  <si>
    <t>Sectional account</t>
  </si>
  <si>
    <t>Phytochemistry section</t>
  </si>
  <si>
    <t>They voted to roll into their sectional funds</t>
  </si>
  <si>
    <t>Section is actively seeking a large donation</t>
  </si>
  <si>
    <t>Paleo has closed this out</t>
  </si>
  <si>
    <t>Total MS Funds Sept 30,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</si>
</sst>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font>
      <sz val="12"/>
      <color theme="1"/>
      <name val="Calibri"/>
      <family val="2"/>
      <scheme val="minor"/>
    </font>
    <font>
      <sz val="10"/>
      <name val="Arial"/>
      <family val="2"/>
    </font>
    <font>
      <sz val="12"/>
      <color rgb="FFFF0000"/>
      <name val="Calibri"/>
      <family val="2"/>
      <scheme val="minor"/>
    </font>
    <font>
      <b/>
      <sz val="12"/>
      <color theme="1"/>
      <name val="Calibri"/>
      <family val="2"/>
      <scheme val="minor"/>
    </font>
    <font>
      <sz val="13"/>
      <color theme="1"/>
      <name val="Arial"/>
      <family val="2"/>
    </font>
    <font>
      <sz val="13"/>
      <color rgb="FF404040"/>
      <name val="Arial"/>
      <family val="2"/>
    </font>
    <font>
      <sz val="11"/>
      <name val="Arial"/>
      <family val="2"/>
    </font>
    <font>
      <sz val="13"/>
      <color rgb="FF365EBF"/>
      <name val="Arial"/>
      <family val="2"/>
    </font>
    <font>
      <sz val="12"/>
      <color rgb="FF000000"/>
      <name val="Calibri"/>
      <family val="2"/>
      <scheme val="minor"/>
    </font>
    <font>
      <sz val="10"/>
      <color theme="1"/>
      <name val="Calibri"/>
      <family val="2"/>
      <scheme val="minor"/>
    </font>
    <font>
      <u val="single"/>
      <sz val="12"/>
      <color theme="1"/>
      <name val="Calibri"/>
      <family val="2"/>
      <scheme val="minor"/>
    </font>
    <font>
      <sz val="12"/>
      <name val="Calibri"/>
      <family val="2"/>
      <scheme val="minor"/>
    </font>
    <font>
      <b/>
      <sz val="12"/>
      <name val="Arial"/>
      <family val="2"/>
    </font>
    <font>
      <sz val="12"/>
      <name val="Arial"/>
      <family val="2"/>
    </font>
  </fonts>
  <fills count="5">
    <fill>
      <patternFill/>
    </fill>
    <fill>
      <patternFill patternType="gray125"/>
    </fill>
    <fill>
      <patternFill patternType="solid">
        <fgColor rgb="FFFFFFCC"/>
        <bgColor indexed="64"/>
      </patternFill>
    </fill>
    <fill>
      <patternFill patternType="solid">
        <fgColor rgb="FFFFFF00"/>
        <bgColor indexed="64"/>
      </patternFill>
    </fill>
    <fill>
      <patternFill patternType="solid">
        <fgColor theme="9" tint="0.5999900102615356"/>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7">
    <xf numFmtId="0" fontId="0" fillId="0" borderId="0" xfId="0"/>
    <xf numFmtId="0" fontId="3" fillId="0" borderId="0" xfId="0" applyFont="1"/>
    <xf numFmtId="164" fontId="3" fillId="0" borderId="0" xfId="0" applyNumberFormat="1" applyFont="1"/>
    <xf numFmtId="0" fontId="3" fillId="0" borderId="0" xfId="0" applyFont="1" applyAlignment="1">
      <alignment horizontal="right"/>
    </xf>
    <xf numFmtId="0" fontId="0" fillId="3" borderId="0" xfId="0" applyFill="1"/>
    <xf numFmtId="0" fontId="0" fillId="3" borderId="0" xfId="0" applyFill="1" applyAlignment="1">
      <alignment vertical="center"/>
    </xf>
    <xf numFmtId="164" fontId="0" fillId="3" borderId="0" xfId="0" applyNumberFormat="1" applyFill="1" applyAlignment="1">
      <alignment horizontal="right"/>
    </xf>
    <xf numFmtId="0" fontId="0" fillId="3" borderId="0" xfId="0" applyFill="1" applyAlignment="1">
      <alignment horizontal="right"/>
    </xf>
    <xf numFmtId="0" fontId="0" fillId="0" borderId="0" xfId="0" applyAlignment="1">
      <alignment vertical="center"/>
    </xf>
    <xf numFmtId="164" fontId="0" fillId="0" borderId="0" xfId="0" applyNumberFormat="1"/>
    <xf numFmtId="8" fontId="5" fillId="0" borderId="0" xfId="0" applyNumberFormat="1" applyFont="1"/>
    <xf numFmtId="0" fontId="0" fillId="0" borderId="0" xfId="0" applyAlignment="1">
      <alignment horizontal="right"/>
    </xf>
    <xf numFmtId="4" fontId="5" fillId="0" borderId="0" xfId="0" applyNumberFormat="1" applyFont="1"/>
    <xf numFmtId="0" fontId="6" fillId="0" borderId="0" xfId="0" applyFont="1"/>
    <xf numFmtId="4" fontId="7" fillId="0" borderId="0" xfId="0" applyNumberFormat="1" applyFont="1"/>
    <xf numFmtId="164" fontId="8" fillId="0" borderId="0" xfId="0" applyNumberFormat="1" applyFont="1"/>
    <xf numFmtId="0" fontId="5" fillId="0" borderId="0" xfId="0" applyFont="1"/>
    <xf numFmtId="8" fontId="5" fillId="3" borderId="0" xfId="0" applyNumberFormat="1" applyFont="1" applyFill="1"/>
    <xf numFmtId="0" fontId="2" fillId="0" borderId="0" xfId="0" applyFont="1"/>
    <xf numFmtId="0" fontId="7" fillId="3" borderId="0" xfId="0" applyFont="1" applyFill="1"/>
    <xf numFmtId="0" fontId="2" fillId="3" borderId="0" xfId="0" applyFont="1" applyFill="1"/>
    <xf numFmtId="0" fontId="11" fillId="0" borderId="0" xfId="0" applyFont="1" applyAlignment="1">
      <alignment vertical="center"/>
    </xf>
    <xf numFmtId="0" fontId="12" fillId="0" borderId="0" xfId="0" applyFont="1"/>
    <xf numFmtId="0" fontId="13" fillId="0" borderId="0" xfId="0" applyFont="1"/>
    <xf numFmtId="0" fontId="0" fillId="0" borderId="1" xfId="20" applyNumberFormat="1" applyFont="1" applyFill="1" applyAlignment="1">
      <alignment/>
    </xf>
    <xf numFmtId="0" fontId="1" fillId="0" borderId="0" xfId="0" applyFont="1"/>
    <xf numFmtId="0" fontId="0" fillId="0" borderId="0" xfId="0" applyFill="1"/>
    <xf numFmtId="0" fontId="0" fillId="0" borderId="0" xfId="0" applyFill="1" applyAlignment="1">
      <alignment vertical="center"/>
    </xf>
    <xf numFmtId="164" fontId="0" fillId="0" borderId="0" xfId="0" applyNumberFormat="1" applyFill="1"/>
    <xf numFmtId="4" fontId="5" fillId="0" borderId="0" xfId="0" applyNumberFormat="1" applyFont="1" applyFill="1"/>
    <xf numFmtId="8" fontId="5" fillId="0" borderId="0" xfId="0" applyNumberFormat="1" applyFont="1" applyFill="1"/>
    <xf numFmtId="0" fontId="0" fillId="0" borderId="0" xfId="0" applyFill="1" applyAlignment="1">
      <alignment horizontal="right"/>
    </xf>
    <xf numFmtId="0" fontId="5" fillId="0" borderId="0" xfId="0" applyFont="1" applyFill="1"/>
    <xf numFmtId="164" fontId="0" fillId="0" borderId="0" xfId="0" applyNumberFormat="1" applyFill="1" applyAlignment="1">
      <alignment horizontal="right"/>
    </xf>
    <xf numFmtId="8" fontId="4" fillId="0" borderId="0" xfId="0" applyNumberFormat="1" applyFont="1" applyFill="1"/>
    <xf numFmtId="0" fontId="9" fillId="3" borderId="0" xfId="0" applyFont="1" applyFill="1" applyAlignment="1">
      <alignment vertical="center"/>
    </xf>
    <xf numFmtId="0" fontId="6" fillId="3" borderId="0" xfId="0" applyFont="1" applyFill="1"/>
    <xf numFmtId="4" fontId="7" fillId="3" borderId="0" xfId="0" applyNumberFormat="1" applyFont="1" applyFill="1"/>
    <xf numFmtId="4" fontId="5" fillId="0" borderId="0" xfId="0" applyNumberFormat="1" applyFont="1"/>
    <xf numFmtId="164" fontId="0" fillId="0" borderId="0" xfId="0" applyNumberFormat="1" applyFont="1"/>
    <xf numFmtId="4" fontId="5" fillId="3" borderId="0" xfId="0" applyNumberFormat="1" applyFont="1" applyFill="1"/>
    <xf numFmtId="0" fontId="5" fillId="3" borderId="0" xfId="0" applyFont="1" applyFill="1"/>
    <xf numFmtId="0" fontId="11" fillId="3" borderId="0" xfId="0" applyFont="1" applyFill="1" applyAlignment="1">
      <alignment vertical="center"/>
    </xf>
    <xf numFmtId="0" fontId="13" fillId="4" borderId="0" xfId="0" applyFont="1" applyFill="1" applyAlignment="1">
      <alignment vertical="top"/>
    </xf>
    <xf numFmtId="164" fontId="0" fillId="4" borderId="0" xfId="0" applyNumberFormat="1" applyFill="1"/>
    <xf numFmtId="164" fontId="0" fillId="0" borderId="0" xfId="0" applyNumberFormat="1" applyFont="1" applyFill="1"/>
    <xf numFmtId="164" fontId="0" fillId="0" borderId="0" xfId="0" applyNumberFormat="1" applyAlignment="1">
      <alignment horizontal="right"/>
    </xf>
  </cellXfs>
  <cellStyles count="7">
    <cellStyle name="Normal" xfId="0"/>
    <cellStyle name="Percent" xfId="15"/>
    <cellStyle name="Currency" xfId="16"/>
    <cellStyle name="Currency [0]" xfId="17"/>
    <cellStyle name="Comma" xfId="18"/>
    <cellStyle name="Comma [0]" xfId="19"/>
    <cellStyle name="Not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50E8-9401-A54C-95CC-85340122D156}">
  <dimension ref="A1:K65"/>
  <sheetViews>
    <sheetView tabSelected="1" workbookViewId="0" topLeftCell="A1">
      <selection activeCell="C48" sqref="C48"/>
    </sheetView>
  </sheetViews>
  <sheetFormatPr defaultColWidth="11.00390625" defaultRowHeight="15.75"/>
  <cols>
    <col min="1" max="1" width="28.875" style="0" customWidth="1"/>
    <col min="2" max="2" width="41.125" style="0" customWidth="1"/>
    <col min="3" max="3" width="22.50390625" style="0" customWidth="1"/>
    <col min="4" max="4" width="44.00390625" style="0" customWidth="1"/>
    <col min="5" max="6" width="14.50390625" style="9" customWidth="1"/>
    <col min="7" max="8" width="14.50390625" style="39" customWidth="1"/>
    <col min="9" max="9" width="14.625" style="11" customWidth="1"/>
    <col min="10" max="10" width="39.125" style="0" customWidth="1"/>
    <col min="11" max="11" width="27.50390625" style="0" customWidth="1"/>
  </cols>
  <sheetData>
    <row r="1" spans="1:11" s="1" customFormat="1" ht="15.75">
      <c r="A1" s="1" t="s">
        <v>0</v>
      </c>
      <c r="B1" s="1" t="s">
        <v>1</v>
      </c>
      <c r="C1" s="1" t="s">
        <v>2</v>
      </c>
      <c r="D1" s="1" t="s">
        <v>3</v>
      </c>
      <c r="E1" s="2" t="s">
        <v>4</v>
      </c>
      <c r="F1" s="2" t="s">
        <v>5</v>
      </c>
      <c r="G1" s="2" t="s">
        <v>158</v>
      </c>
      <c r="H1" s="2" t="s">
        <v>156</v>
      </c>
      <c r="I1" s="3" t="s">
        <v>6</v>
      </c>
      <c r="J1" s="1" t="s">
        <v>7</v>
      </c>
      <c r="K1" s="1" t="s">
        <v>8</v>
      </c>
    </row>
    <row r="2" spans="1:10" s="26" customFormat="1" ht="17">
      <c r="A2" s="26" t="s">
        <v>9</v>
      </c>
      <c r="B2" s="27" t="s">
        <v>10</v>
      </c>
      <c r="C2" s="26" t="s">
        <v>11</v>
      </c>
      <c r="D2" s="26" t="s">
        <v>12</v>
      </c>
      <c r="E2" s="33">
        <v>1661.55</v>
      </c>
      <c r="F2" s="34">
        <v>1896.33</v>
      </c>
      <c r="G2" s="34">
        <v>2146.5</v>
      </c>
      <c r="H2" s="34">
        <v>3842.79</v>
      </c>
      <c r="I2" s="31" t="s">
        <v>13</v>
      </c>
      <c r="J2" s="26" t="s">
        <v>14</v>
      </c>
    </row>
    <row r="3" spans="1:11" ht="17">
      <c r="A3" t="s">
        <v>15</v>
      </c>
      <c r="B3" s="8" t="s">
        <v>16</v>
      </c>
      <c r="C3" t="s">
        <v>17</v>
      </c>
      <c r="D3" t="s">
        <v>18</v>
      </c>
      <c r="E3" s="10">
        <v>429661.35</v>
      </c>
      <c r="F3" s="10">
        <v>492342.8</v>
      </c>
      <c r="G3" s="10">
        <v>513413.18</v>
      </c>
      <c r="H3" s="10">
        <v>640050.58</v>
      </c>
      <c r="I3" s="11" t="s">
        <v>19</v>
      </c>
      <c r="K3" t="s">
        <v>20</v>
      </c>
    </row>
    <row r="4" spans="1:9" ht="17">
      <c r="A4" t="s">
        <v>15</v>
      </c>
      <c r="B4" s="8" t="s">
        <v>21</v>
      </c>
      <c r="C4" t="s">
        <v>17</v>
      </c>
      <c r="D4" t="s">
        <v>22</v>
      </c>
      <c r="E4" s="12">
        <v>89131.82</v>
      </c>
      <c r="F4" s="10">
        <v>99537.49</v>
      </c>
      <c r="G4" s="12">
        <v>107488.28</v>
      </c>
      <c r="H4" s="12">
        <v>134143.63</v>
      </c>
      <c r="I4" s="11" t="s">
        <v>19</v>
      </c>
    </row>
    <row r="5" spans="1:9" ht="17">
      <c r="A5" s="13" t="s">
        <v>25</v>
      </c>
      <c r="B5" s="8" t="s">
        <v>27</v>
      </c>
      <c r="C5" t="s">
        <v>28</v>
      </c>
      <c r="D5" t="s">
        <v>29</v>
      </c>
      <c r="E5" s="10">
        <v>21691.39</v>
      </c>
      <c r="F5" s="10">
        <v>20354.22</v>
      </c>
      <c r="G5" s="12">
        <v>18992.15</v>
      </c>
      <c r="H5" s="12">
        <v>21389.76</v>
      </c>
      <c r="I5" s="11">
        <v>1500</v>
      </c>
    </row>
    <row r="6" spans="1:10" s="4" customFormat="1" ht="17">
      <c r="A6" s="4" t="s">
        <v>30</v>
      </c>
      <c r="B6" s="35" t="s">
        <v>31</v>
      </c>
      <c r="C6" s="4" t="s">
        <v>32</v>
      </c>
      <c r="D6" s="4" t="s">
        <v>33</v>
      </c>
      <c r="E6" s="6">
        <v>1129.26</v>
      </c>
      <c r="F6" s="17">
        <v>656.17</v>
      </c>
      <c r="G6" s="17">
        <v>741.07</v>
      </c>
      <c r="H6" s="17">
        <v>0</v>
      </c>
      <c r="I6" s="7" t="s">
        <v>13</v>
      </c>
      <c r="J6" s="4" t="s">
        <v>162</v>
      </c>
    </row>
    <row r="7" spans="1:9" ht="17">
      <c r="A7" t="s">
        <v>9</v>
      </c>
      <c r="B7" s="8" t="s">
        <v>35</v>
      </c>
      <c r="C7" t="s">
        <v>35</v>
      </c>
      <c r="D7" t="s">
        <v>12</v>
      </c>
      <c r="E7" s="14">
        <v>14127.78</v>
      </c>
      <c r="F7" s="10">
        <v>12718.53</v>
      </c>
      <c r="G7" s="12">
        <v>9588.49</v>
      </c>
      <c r="H7" s="12">
        <v>12920.08</v>
      </c>
      <c r="I7" s="11" t="s">
        <v>13</v>
      </c>
    </row>
    <row r="8" spans="1:9" ht="17">
      <c r="A8" t="s">
        <v>30</v>
      </c>
      <c r="B8" s="8" t="s">
        <v>36</v>
      </c>
      <c r="C8" t="s">
        <v>35</v>
      </c>
      <c r="D8" t="s">
        <v>37</v>
      </c>
      <c r="E8" s="12">
        <v>13443.52</v>
      </c>
      <c r="F8" s="10">
        <v>12575.15</v>
      </c>
      <c r="G8" s="12">
        <v>27023.98</v>
      </c>
      <c r="H8" s="12">
        <v>34385.18</v>
      </c>
      <c r="I8" s="11" t="s">
        <v>13</v>
      </c>
    </row>
    <row r="9" spans="1:11" ht="17">
      <c r="A9" t="s">
        <v>30</v>
      </c>
      <c r="B9" s="8" t="s">
        <v>38</v>
      </c>
      <c r="C9" t="s">
        <v>35</v>
      </c>
      <c r="D9" t="s">
        <v>39</v>
      </c>
      <c r="E9" s="12">
        <v>25183.89</v>
      </c>
      <c r="F9" s="10">
        <v>24988.14</v>
      </c>
      <c r="G9" s="12">
        <v>25013.37</v>
      </c>
      <c r="H9" s="12">
        <v>29891.36</v>
      </c>
      <c r="I9" s="11">
        <v>500</v>
      </c>
      <c r="K9" t="s">
        <v>40</v>
      </c>
    </row>
    <row r="10" spans="1:11" s="4" customFormat="1" ht="17">
      <c r="A10" s="4" t="s">
        <v>30</v>
      </c>
      <c r="B10" s="5" t="s">
        <v>41</v>
      </c>
      <c r="C10" s="4" t="s">
        <v>35</v>
      </c>
      <c r="D10" s="4" t="s">
        <v>42</v>
      </c>
      <c r="E10" s="40">
        <v>6009.09</v>
      </c>
      <c r="F10" s="17">
        <v>6080.91</v>
      </c>
      <c r="G10" s="40">
        <v>5581.8</v>
      </c>
      <c r="H10" s="40">
        <v>6279.89</v>
      </c>
      <c r="I10" s="7" t="s">
        <v>13</v>
      </c>
      <c r="J10" s="4" t="s">
        <v>163</v>
      </c>
      <c r="K10" s="4" t="s">
        <v>34</v>
      </c>
    </row>
    <row r="11" spans="1:9" ht="17">
      <c r="A11" s="13" t="s">
        <v>25</v>
      </c>
      <c r="B11" s="8" t="s">
        <v>43</v>
      </c>
      <c r="C11" t="s">
        <v>35</v>
      </c>
      <c r="D11" t="s">
        <v>44</v>
      </c>
      <c r="E11" s="12">
        <v>20614.34</v>
      </c>
      <c r="F11" s="10">
        <v>20859.99</v>
      </c>
      <c r="G11" s="12">
        <v>23069.01</v>
      </c>
      <c r="H11" s="12">
        <v>30802.41</v>
      </c>
      <c r="I11" s="11">
        <v>1000</v>
      </c>
    </row>
    <row r="12" spans="1:9" s="26" customFormat="1" ht="17">
      <c r="A12" s="26" t="s">
        <v>9</v>
      </c>
      <c r="B12" s="27" t="s">
        <v>45</v>
      </c>
      <c r="C12" s="26" t="s">
        <v>46</v>
      </c>
      <c r="D12" s="26" t="s">
        <v>47</v>
      </c>
      <c r="E12" s="29">
        <v>4724.2</v>
      </c>
      <c r="F12" s="30">
        <v>3551.73</v>
      </c>
      <c r="G12" s="12">
        <v>4004.31</v>
      </c>
      <c r="H12" s="12">
        <v>4884.02</v>
      </c>
      <c r="I12" s="31" t="s">
        <v>13</v>
      </c>
    </row>
    <row r="13" spans="1:11" ht="17">
      <c r="A13" t="s">
        <v>9</v>
      </c>
      <c r="B13" s="8" t="s">
        <v>48</v>
      </c>
      <c r="C13" t="s">
        <v>48</v>
      </c>
      <c r="D13" t="s">
        <v>47</v>
      </c>
      <c r="E13" s="12">
        <v>22675.44</v>
      </c>
      <c r="F13" s="10">
        <v>21582.91</v>
      </c>
      <c r="G13" s="12">
        <v>21265.82</v>
      </c>
      <c r="H13" s="12">
        <v>28622.46</v>
      </c>
      <c r="I13" s="11" t="s">
        <v>13</v>
      </c>
      <c r="K13" s="18"/>
    </row>
    <row r="14" spans="1:11" s="4" customFormat="1" ht="17">
      <c r="A14" s="36" t="s">
        <v>23</v>
      </c>
      <c r="B14" s="5" t="s">
        <v>49</v>
      </c>
      <c r="C14" s="4" t="s">
        <v>50</v>
      </c>
      <c r="D14" s="5" t="s">
        <v>51</v>
      </c>
      <c r="E14" s="37">
        <v>1428.4</v>
      </c>
      <c r="F14" s="17">
        <v>1504.76</v>
      </c>
      <c r="G14" s="40">
        <v>1515.35</v>
      </c>
      <c r="H14" s="40">
        <v>1833.97</v>
      </c>
      <c r="I14" s="7">
        <v>0</v>
      </c>
      <c r="J14" s="4" t="s">
        <v>157</v>
      </c>
      <c r="K14" s="4" t="s">
        <v>52</v>
      </c>
    </row>
    <row r="15" spans="1:9" ht="17">
      <c r="A15" t="s">
        <v>15</v>
      </c>
      <c r="B15" s="8" t="s">
        <v>53</v>
      </c>
      <c r="C15" t="s">
        <v>54</v>
      </c>
      <c r="D15" t="s">
        <v>55</v>
      </c>
      <c r="E15" s="14">
        <v>38132.26</v>
      </c>
      <c r="F15" s="12">
        <v>31568.75</v>
      </c>
      <c r="G15" s="12">
        <v>27005.02</v>
      </c>
      <c r="H15" s="12">
        <v>33324.88</v>
      </c>
      <c r="I15" s="16"/>
    </row>
    <row r="16" spans="1:10" s="26" customFormat="1" ht="17">
      <c r="A16" s="26" t="s">
        <v>9</v>
      </c>
      <c r="B16" s="27" t="s">
        <v>56</v>
      </c>
      <c r="C16" s="26" t="s">
        <v>56</v>
      </c>
      <c r="D16" s="26" t="s">
        <v>47</v>
      </c>
      <c r="E16" s="29">
        <v>3694.3</v>
      </c>
      <c r="F16" s="30">
        <v>2419.82</v>
      </c>
      <c r="G16" s="12">
        <v>3074.08</v>
      </c>
      <c r="H16" s="12">
        <v>4768.7</v>
      </c>
      <c r="I16" s="31" t="s">
        <v>13</v>
      </c>
      <c r="J16" s="26" t="s">
        <v>57</v>
      </c>
    </row>
    <row r="17" spans="1:10" ht="17">
      <c r="A17" t="s">
        <v>15</v>
      </c>
      <c r="B17" s="8" t="s">
        <v>58</v>
      </c>
      <c r="C17" t="s">
        <v>59</v>
      </c>
      <c r="D17" s="8" t="s">
        <v>60</v>
      </c>
      <c r="E17" s="10">
        <v>4370.29</v>
      </c>
      <c r="F17" s="10">
        <v>4054.8</v>
      </c>
      <c r="G17" s="12">
        <v>4633.06</v>
      </c>
      <c r="H17" s="12">
        <v>7376.23</v>
      </c>
      <c r="I17" s="11" t="s">
        <v>13</v>
      </c>
      <c r="J17" t="s">
        <v>61</v>
      </c>
    </row>
    <row r="18" spans="1:10" s="26" customFormat="1" ht="17">
      <c r="A18" s="26" t="s">
        <v>9</v>
      </c>
      <c r="B18" s="27" t="s">
        <v>62</v>
      </c>
      <c r="C18" s="26" t="s">
        <v>63</v>
      </c>
      <c r="D18" s="26" t="s">
        <v>64</v>
      </c>
      <c r="E18" s="29">
        <v>2412.85</v>
      </c>
      <c r="F18" s="30">
        <v>2735.79</v>
      </c>
      <c r="G18" s="12">
        <v>2866.01</v>
      </c>
      <c r="H18" s="12">
        <v>3580.43</v>
      </c>
      <c r="I18" s="31" t="s">
        <v>13</v>
      </c>
      <c r="J18" s="26" t="s">
        <v>154</v>
      </c>
    </row>
    <row r="19" spans="1:10" ht="17">
      <c r="A19" s="13" t="s">
        <v>25</v>
      </c>
      <c r="B19" s="8" t="s">
        <v>65</v>
      </c>
      <c r="C19" t="s">
        <v>26</v>
      </c>
      <c r="D19" t="s">
        <v>66</v>
      </c>
      <c r="E19" s="12">
        <v>133437.29</v>
      </c>
      <c r="F19" s="10">
        <v>130587.06</v>
      </c>
      <c r="G19" s="12">
        <v>125835.65</v>
      </c>
      <c r="H19" s="12">
        <v>151573.83</v>
      </c>
      <c r="I19" s="11" t="s">
        <v>13</v>
      </c>
      <c r="J19" t="s">
        <v>67</v>
      </c>
    </row>
    <row r="20" spans="1:10" s="4" customFormat="1" ht="17">
      <c r="A20" s="4" t="s">
        <v>9</v>
      </c>
      <c r="B20" s="5" t="s">
        <v>68</v>
      </c>
      <c r="C20" s="4" t="s">
        <v>69</v>
      </c>
      <c r="D20" s="4" t="s">
        <v>12</v>
      </c>
      <c r="E20" s="19">
        <v>645.83</v>
      </c>
      <c r="F20" s="19">
        <v>737.26</v>
      </c>
      <c r="G20" s="41">
        <v>865.95</v>
      </c>
      <c r="H20" s="41">
        <v>0</v>
      </c>
      <c r="I20" s="7" t="s">
        <v>13</v>
      </c>
      <c r="J20" s="20" t="s">
        <v>155</v>
      </c>
    </row>
    <row r="21" spans="1:10" ht="17">
      <c r="A21" t="s">
        <v>9</v>
      </c>
      <c r="B21" s="8" t="s">
        <v>70</v>
      </c>
      <c r="C21" t="s">
        <v>71</v>
      </c>
      <c r="D21" t="s">
        <v>72</v>
      </c>
      <c r="E21" s="12">
        <v>10311.89</v>
      </c>
      <c r="F21" s="10">
        <v>11281.25</v>
      </c>
      <c r="G21" s="12">
        <v>9458.96</v>
      </c>
      <c r="H21" s="12">
        <v>11569.86</v>
      </c>
      <c r="I21" s="11" t="s">
        <v>13</v>
      </c>
      <c r="J21" t="s">
        <v>73</v>
      </c>
    </row>
    <row r="22" spans="1:8" ht="17">
      <c r="A22" t="s">
        <v>74</v>
      </c>
      <c r="B22" s="8" t="s">
        <v>75</v>
      </c>
      <c r="C22" t="s">
        <v>76</v>
      </c>
      <c r="D22" t="s">
        <v>77</v>
      </c>
      <c r="E22" s="12">
        <v>47568.63</v>
      </c>
      <c r="F22" s="10">
        <v>48337.05</v>
      </c>
      <c r="G22" s="12">
        <v>49053.48</v>
      </c>
      <c r="H22" s="12">
        <v>53068.71</v>
      </c>
    </row>
    <row r="23" spans="1:10" ht="17">
      <c r="A23" t="s">
        <v>9</v>
      </c>
      <c r="B23" s="8" t="s">
        <v>78</v>
      </c>
      <c r="C23" t="s">
        <v>76</v>
      </c>
      <c r="D23" t="s">
        <v>12</v>
      </c>
      <c r="E23" s="12">
        <v>3318.08</v>
      </c>
      <c r="F23" s="10">
        <v>4440.14</v>
      </c>
      <c r="G23" s="12">
        <v>2566.83</v>
      </c>
      <c r="H23" s="12">
        <v>4455.66</v>
      </c>
      <c r="J23" s="12"/>
    </row>
    <row r="24" spans="1:11" ht="17">
      <c r="A24" t="s">
        <v>30</v>
      </c>
      <c r="B24" s="8" t="s">
        <v>79</v>
      </c>
      <c r="C24" t="s">
        <v>76</v>
      </c>
      <c r="D24" t="s">
        <v>80</v>
      </c>
      <c r="E24" s="12">
        <v>18655.07</v>
      </c>
      <c r="F24" s="10">
        <v>18895.45</v>
      </c>
      <c r="G24" s="12">
        <v>18251.66</v>
      </c>
      <c r="H24" s="12">
        <v>28590.35</v>
      </c>
      <c r="I24" s="11">
        <v>500</v>
      </c>
      <c r="J24" t="s">
        <v>81</v>
      </c>
      <c r="K24" t="s">
        <v>82</v>
      </c>
    </row>
    <row r="25" spans="1:11" ht="17">
      <c r="A25" t="s">
        <v>30</v>
      </c>
      <c r="B25" s="8" t="s">
        <v>83</v>
      </c>
      <c r="C25" t="s">
        <v>76</v>
      </c>
      <c r="D25" t="s">
        <v>84</v>
      </c>
      <c r="E25" s="14">
        <v>32516.58</v>
      </c>
      <c r="F25" s="10">
        <v>34206.99</v>
      </c>
      <c r="G25" s="12">
        <v>34457.71</v>
      </c>
      <c r="H25" s="12">
        <v>41725.08</v>
      </c>
      <c r="I25" s="11" t="s">
        <v>13</v>
      </c>
      <c r="K25" s="18" t="s">
        <v>85</v>
      </c>
    </row>
    <row r="26" spans="1:11" s="4" customFormat="1" ht="17">
      <c r="A26" s="4" t="s">
        <v>86</v>
      </c>
      <c r="B26" s="5" t="s">
        <v>87</v>
      </c>
      <c r="C26" s="4" t="s">
        <v>76</v>
      </c>
      <c r="D26" s="5" t="s">
        <v>88</v>
      </c>
      <c r="E26" s="40">
        <v>2027.77</v>
      </c>
      <c r="F26" s="17">
        <v>2125.89</v>
      </c>
      <c r="G26" s="17">
        <v>2140.85</v>
      </c>
      <c r="H26" s="17">
        <v>0</v>
      </c>
      <c r="I26" s="41"/>
      <c r="J26" s="4" t="s">
        <v>164</v>
      </c>
      <c r="K26" s="4" t="s">
        <v>159</v>
      </c>
    </row>
    <row r="27" spans="1:11" ht="17">
      <c r="A27" t="s">
        <v>30</v>
      </c>
      <c r="B27" t="s">
        <v>89</v>
      </c>
      <c r="C27" t="s">
        <v>76</v>
      </c>
      <c r="D27" t="s">
        <v>90</v>
      </c>
      <c r="E27" s="12">
        <v>18673.15</v>
      </c>
      <c r="F27" s="10">
        <v>18878.58</v>
      </c>
      <c r="G27" s="12">
        <v>19036.5</v>
      </c>
      <c r="H27" s="12">
        <v>29679.97</v>
      </c>
      <c r="K27" t="s">
        <v>91</v>
      </c>
    </row>
    <row r="28" spans="1:11" ht="17">
      <c r="A28" t="s">
        <v>30</v>
      </c>
      <c r="B28" s="8" t="s">
        <v>92</v>
      </c>
      <c r="C28" t="s">
        <v>76</v>
      </c>
      <c r="D28" t="s">
        <v>93</v>
      </c>
      <c r="E28" s="12">
        <v>11415.87</v>
      </c>
      <c r="F28" s="12">
        <v>26961.19</v>
      </c>
      <c r="G28" s="12">
        <v>27160.93</v>
      </c>
      <c r="H28" s="12">
        <v>32954.84</v>
      </c>
      <c r="J28" t="s">
        <v>94</v>
      </c>
      <c r="K28" t="s">
        <v>95</v>
      </c>
    </row>
    <row r="29" spans="1:11" ht="17">
      <c r="A29" t="s">
        <v>86</v>
      </c>
      <c r="B29" s="8" t="s">
        <v>96</v>
      </c>
      <c r="C29" t="s">
        <v>76</v>
      </c>
      <c r="D29" t="s">
        <v>97</v>
      </c>
      <c r="E29" s="14">
        <v>67177.21</v>
      </c>
      <c r="F29" s="10">
        <v>67408.42</v>
      </c>
      <c r="G29" s="12">
        <v>67886.74</v>
      </c>
      <c r="H29" s="12">
        <v>79772.22</v>
      </c>
      <c r="I29" s="11" t="s">
        <v>13</v>
      </c>
      <c r="J29" t="s">
        <v>98</v>
      </c>
      <c r="K29" t="s">
        <v>99</v>
      </c>
    </row>
    <row r="30" spans="1:9" ht="17">
      <c r="A30" s="13" t="s">
        <v>25</v>
      </c>
      <c r="B30" s="8" t="s">
        <v>100</v>
      </c>
      <c r="C30" t="s">
        <v>101</v>
      </c>
      <c r="D30" t="s">
        <v>102</v>
      </c>
      <c r="E30" s="12">
        <v>38310.75</v>
      </c>
      <c r="F30" s="10">
        <v>37469.15</v>
      </c>
      <c r="G30" s="12">
        <v>37732.79</v>
      </c>
      <c r="H30" s="12">
        <v>45666.68</v>
      </c>
      <c r="I30" s="11">
        <v>1000</v>
      </c>
    </row>
    <row r="31" spans="1:11" s="26" customFormat="1" ht="17">
      <c r="A31" s="26" t="s">
        <v>9</v>
      </c>
      <c r="B31" s="27" t="s">
        <v>103</v>
      </c>
      <c r="C31" s="26" t="s">
        <v>104</v>
      </c>
      <c r="D31" s="27" t="s">
        <v>12</v>
      </c>
      <c r="E31" s="29">
        <v>1582.36</v>
      </c>
      <c r="F31" s="30">
        <v>1655.9</v>
      </c>
      <c r="G31" s="12">
        <v>1737.8</v>
      </c>
      <c r="H31" s="12">
        <v>2197.19</v>
      </c>
      <c r="I31" s="31"/>
      <c r="K31" s="26" t="s">
        <v>105</v>
      </c>
    </row>
    <row r="32" spans="1:10" ht="17">
      <c r="A32" t="s">
        <v>86</v>
      </c>
      <c r="B32" s="8" t="s">
        <v>106</v>
      </c>
      <c r="C32" t="s">
        <v>107</v>
      </c>
      <c r="D32" s="8" t="s">
        <v>108</v>
      </c>
      <c r="E32" s="12">
        <v>49685.26</v>
      </c>
      <c r="F32" s="10">
        <v>50973.09</v>
      </c>
      <c r="G32" s="12">
        <v>53532.71</v>
      </c>
      <c r="H32" s="12">
        <v>67385.27</v>
      </c>
      <c r="I32" s="11">
        <v>1000</v>
      </c>
      <c r="J32" t="s">
        <v>109</v>
      </c>
    </row>
    <row r="33" spans="1:10" s="26" customFormat="1" ht="17">
      <c r="A33" s="26" t="s">
        <v>9</v>
      </c>
      <c r="B33" s="27" t="s">
        <v>110</v>
      </c>
      <c r="C33" s="26" t="s">
        <v>111</v>
      </c>
      <c r="D33" s="26" t="s">
        <v>12</v>
      </c>
      <c r="E33" s="32">
        <v>-501.54</v>
      </c>
      <c r="F33" s="30">
        <v>677.57</v>
      </c>
      <c r="G33" s="12">
        <v>1269.4</v>
      </c>
      <c r="H33" s="12">
        <v>1906.87</v>
      </c>
      <c r="I33" s="31" t="s">
        <v>13</v>
      </c>
      <c r="J33" s="26" t="s">
        <v>112</v>
      </c>
    </row>
    <row r="34" spans="1:9" ht="17">
      <c r="A34" t="s">
        <v>30</v>
      </c>
      <c r="B34" s="8" t="s">
        <v>113</v>
      </c>
      <c r="C34" t="s">
        <v>111</v>
      </c>
      <c r="D34" t="s">
        <v>114</v>
      </c>
      <c r="E34" s="12">
        <v>3664.46</v>
      </c>
      <c r="F34" s="10">
        <v>2940.04</v>
      </c>
      <c r="G34" s="12">
        <v>2760.02</v>
      </c>
      <c r="H34" s="12">
        <v>2898.08</v>
      </c>
      <c r="I34" s="11" t="s">
        <v>13</v>
      </c>
    </row>
    <row r="35" spans="1:10" s="26" customFormat="1" ht="17">
      <c r="A35" s="26" t="s">
        <v>9</v>
      </c>
      <c r="B35" s="27" t="s">
        <v>115</v>
      </c>
      <c r="C35" s="26" t="s">
        <v>116</v>
      </c>
      <c r="D35" s="27" t="s">
        <v>117</v>
      </c>
      <c r="E35" s="29">
        <v>4735.38</v>
      </c>
      <c r="F35" s="30">
        <v>3864.11</v>
      </c>
      <c r="G35" s="12">
        <v>5045.41</v>
      </c>
      <c r="H35" s="12">
        <v>7195.62</v>
      </c>
      <c r="I35" s="31" t="s">
        <v>13</v>
      </c>
      <c r="J35" s="38"/>
    </row>
    <row r="36" spans="1:11" s="4" customFormat="1" ht="17">
      <c r="A36" s="4" t="s">
        <v>30</v>
      </c>
      <c r="B36" s="42" t="s">
        <v>118</v>
      </c>
      <c r="C36" s="4" t="s">
        <v>116</v>
      </c>
      <c r="D36" s="4" t="s">
        <v>119</v>
      </c>
      <c r="E36" s="41">
        <v>-90</v>
      </c>
      <c r="F36" s="17">
        <v>105</v>
      </c>
      <c r="G36" s="41">
        <v>-170</v>
      </c>
      <c r="H36" s="41">
        <v>95</v>
      </c>
      <c r="I36" s="7">
        <v>250</v>
      </c>
      <c r="J36" s="4" t="s">
        <v>120</v>
      </c>
      <c r="K36" s="4" t="s">
        <v>121</v>
      </c>
    </row>
    <row r="37" spans="1:10" s="26" customFormat="1" ht="17">
      <c r="A37" s="26" t="s">
        <v>9</v>
      </c>
      <c r="B37" s="27" t="s">
        <v>122</v>
      </c>
      <c r="C37" s="26" t="s">
        <v>123</v>
      </c>
      <c r="D37" s="26" t="s">
        <v>12</v>
      </c>
      <c r="E37" s="29">
        <v>1363.11</v>
      </c>
      <c r="F37" s="30">
        <v>1750</v>
      </c>
      <c r="G37" s="12">
        <v>2148.68</v>
      </c>
      <c r="H37" s="29">
        <v>2764.23</v>
      </c>
      <c r="I37" s="31" t="s">
        <v>13</v>
      </c>
      <c r="J37" s="26" t="s">
        <v>124</v>
      </c>
    </row>
    <row r="38" spans="1:11" ht="17">
      <c r="A38" t="s">
        <v>9</v>
      </c>
      <c r="B38" s="21" t="s">
        <v>125</v>
      </c>
      <c r="C38" t="s">
        <v>126</v>
      </c>
      <c r="D38" t="s">
        <v>12</v>
      </c>
      <c r="E38" s="12">
        <v>26891.83</v>
      </c>
      <c r="F38" s="10">
        <v>26841.93</v>
      </c>
      <c r="G38" s="12">
        <v>28309.28</v>
      </c>
      <c r="H38" s="12">
        <v>35717.04</v>
      </c>
      <c r="I38" s="11" t="s">
        <v>13</v>
      </c>
      <c r="K38" s="18"/>
    </row>
    <row r="39" spans="1:9" ht="17">
      <c r="A39" t="s">
        <v>9</v>
      </c>
      <c r="B39" s="21" t="s">
        <v>150</v>
      </c>
      <c r="C39" t="s">
        <v>127</v>
      </c>
      <c r="D39" t="s">
        <v>12</v>
      </c>
      <c r="E39" s="12">
        <v>12687.49</v>
      </c>
      <c r="F39" s="10">
        <v>13140.17</v>
      </c>
      <c r="G39" s="12">
        <v>12295.91</v>
      </c>
      <c r="H39" s="12">
        <v>15650.39</v>
      </c>
      <c r="I39" s="11" t="s">
        <v>13</v>
      </c>
    </row>
    <row r="40" spans="1:9" s="26" customFormat="1" ht="17">
      <c r="A40" s="26" t="s">
        <v>9</v>
      </c>
      <c r="B40" s="27" t="s">
        <v>149</v>
      </c>
      <c r="C40" s="26" t="s">
        <v>128</v>
      </c>
      <c r="D40" s="26" t="s">
        <v>12</v>
      </c>
      <c r="E40" s="29">
        <v>1854.12</v>
      </c>
      <c r="F40" s="30">
        <v>2079.67</v>
      </c>
      <c r="G40" s="12">
        <v>2183.13</v>
      </c>
      <c r="H40" s="12">
        <v>3039.07</v>
      </c>
      <c r="I40" s="31" t="s">
        <v>13</v>
      </c>
    </row>
    <row r="41" spans="1:9" ht="17">
      <c r="A41" s="13" t="s">
        <v>25</v>
      </c>
      <c r="B41" s="8" t="s">
        <v>129</v>
      </c>
      <c r="C41" t="s">
        <v>130</v>
      </c>
      <c r="D41" t="s">
        <v>131</v>
      </c>
      <c r="E41" s="10">
        <v>30515.22</v>
      </c>
      <c r="F41" s="10">
        <v>29783.72</v>
      </c>
      <c r="G41" s="12">
        <v>30048.47</v>
      </c>
      <c r="H41" s="12">
        <v>35344.05</v>
      </c>
      <c r="I41" s="11">
        <v>1000</v>
      </c>
    </row>
    <row r="42" spans="1:9" ht="17">
      <c r="A42" s="13" t="s">
        <v>25</v>
      </c>
      <c r="B42" s="8" t="s">
        <v>132</v>
      </c>
      <c r="C42" t="s">
        <v>133</v>
      </c>
      <c r="D42" t="s">
        <v>134</v>
      </c>
      <c r="E42" s="10">
        <v>355000</v>
      </c>
      <c r="F42" s="10">
        <v>406694.9</v>
      </c>
      <c r="G42" s="12">
        <v>399521.36</v>
      </c>
      <c r="H42" s="12">
        <v>472468.04</v>
      </c>
      <c r="I42" s="11">
        <v>10000</v>
      </c>
    </row>
    <row r="43" spans="1:10" ht="17">
      <c r="A43" s="13" t="s">
        <v>9</v>
      </c>
      <c r="B43" s="8" t="s">
        <v>135</v>
      </c>
      <c r="C43" t="s">
        <v>135</v>
      </c>
      <c r="D43" t="s">
        <v>12</v>
      </c>
      <c r="E43" s="10"/>
      <c r="F43" s="10">
        <v>385</v>
      </c>
      <c r="G43" s="10">
        <v>807.08</v>
      </c>
      <c r="H43" s="10">
        <v>1420.24</v>
      </c>
      <c r="J43" t="s">
        <v>136</v>
      </c>
    </row>
    <row r="44" spans="1:10" ht="17">
      <c r="A44" s="13" t="s">
        <v>160</v>
      </c>
      <c r="B44" s="8" t="s">
        <v>161</v>
      </c>
      <c r="C44" s="8" t="s">
        <v>161</v>
      </c>
      <c r="D44" t="s">
        <v>12</v>
      </c>
      <c r="E44" s="10"/>
      <c r="F44" s="10"/>
      <c r="G44" s="10"/>
      <c r="H44" s="10">
        <v>170</v>
      </c>
      <c r="J44" t="s">
        <v>136</v>
      </c>
    </row>
    <row r="45" spans="6:8" ht="15.75">
      <c r="F45" s="9">
        <f>SUM(F2:F43)</f>
        <v>1701647.8199999998</v>
      </c>
      <c r="G45" s="39">
        <f>SUM(G2:G43)</f>
        <v>1731358.7799999993</v>
      </c>
      <c r="H45" s="39">
        <f>SUM(H2:H44)</f>
        <v>2125404.6600000006</v>
      </c>
    </row>
    <row r="47" spans="2:3" ht="15.75">
      <c r="B47" s="22" t="s">
        <v>165</v>
      </c>
      <c r="C47" s="2">
        <v>7912191.46</v>
      </c>
    </row>
    <row r="49" spans="2:4" ht="15.75">
      <c r="B49" s="23" t="s">
        <v>25</v>
      </c>
      <c r="C49" s="9">
        <f>SUM(H42+H41+H30+H19+H11+H5)</f>
        <v>757244.77</v>
      </c>
      <c r="D49" t="s">
        <v>151</v>
      </c>
    </row>
    <row r="50" spans="2:4" ht="15.75">
      <c r="B50" s="23" t="s">
        <v>137</v>
      </c>
      <c r="C50" s="9">
        <f>SUM(H3)</f>
        <v>640050.58</v>
      </c>
      <c r="D50" t="s">
        <v>138</v>
      </c>
    </row>
    <row r="51" spans="2:4" ht="15.75">
      <c r="B51" s="23" t="s">
        <v>24</v>
      </c>
      <c r="C51" s="9">
        <f>SUM(H4+H15+H17)</f>
        <v>174844.74000000002</v>
      </c>
      <c r="D51" t="s">
        <v>152</v>
      </c>
    </row>
    <row r="52" spans="2:11" ht="15.75">
      <c r="B52" s="23" t="s">
        <v>23</v>
      </c>
      <c r="C52" s="9">
        <f>SUM(H14)</f>
        <v>1833.97</v>
      </c>
      <c r="D52" s="26" t="s">
        <v>49</v>
      </c>
      <c r="K52" s="9"/>
    </row>
    <row r="53" spans="2:11" ht="15.75">
      <c r="B53" s="23" t="s">
        <v>139</v>
      </c>
      <c r="C53" s="9">
        <f>SUM(C49:C52)</f>
        <v>1573974.06</v>
      </c>
      <c r="K53" s="9"/>
    </row>
    <row r="54" spans="2:11" ht="15.75">
      <c r="B54" s="23"/>
      <c r="C54" s="9"/>
      <c r="K54" s="9"/>
    </row>
    <row r="55" spans="2:11" ht="15.75">
      <c r="B55" s="24" t="s">
        <v>140</v>
      </c>
      <c r="C55" s="9">
        <f>SUM(H2,H7,H12,H13,H16,H18,H20,H21,H23,H31,H33,H35,H37,H38,H39,H40,H43,H44)</f>
        <v>144704.64999999997</v>
      </c>
      <c r="D55" t="s">
        <v>153</v>
      </c>
      <c r="I55" s="9"/>
      <c r="K55" s="9"/>
    </row>
    <row r="56" spans="2:11" ht="15.75">
      <c r="B56" s="25" t="s">
        <v>141</v>
      </c>
      <c r="C56" s="9">
        <f>SUM(H6,H8,H9,H10,H24,H25,H27,H28,H34,H36)</f>
        <v>206499.74999999997</v>
      </c>
      <c r="D56" t="s">
        <v>142</v>
      </c>
      <c r="I56" s="9"/>
      <c r="K56" s="9"/>
    </row>
    <row r="57" spans="2:10" ht="15.75">
      <c r="B57" s="25" t="s">
        <v>143</v>
      </c>
      <c r="C57" s="9">
        <f>SUM(H22)</f>
        <v>53068.71</v>
      </c>
      <c r="D57" s="15" t="s">
        <v>144</v>
      </c>
      <c r="I57" s="9"/>
      <c r="J57" s="9"/>
    </row>
    <row r="58" spans="2:10" ht="15.75">
      <c r="B58" s="23" t="s">
        <v>86</v>
      </c>
      <c r="C58" s="9">
        <f>SUM(H26,H32,H29)</f>
        <v>147157.49</v>
      </c>
      <c r="D58" s="15" t="s">
        <v>145</v>
      </c>
      <c r="I58" s="9"/>
      <c r="J58" s="9"/>
    </row>
    <row r="59" spans="2:10" ht="15.75">
      <c r="B59" s="23"/>
      <c r="C59" s="9"/>
      <c r="D59" s="15"/>
      <c r="I59" s="46"/>
      <c r="J59" s="9"/>
    </row>
    <row r="60" spans="2:4" ht="15.75">
      <c r="B60" t="s">
        <v>146</v>
      </c>
      <c r="C60" s="9">
        <f>SUM(C53+C55+C56+C57+C58)</f>
        <v>2125404.66</v>
      </c>
      <c r="D60" s="9"/>
    </row>
    <row r="61" spans="2:9" ht="15.75">
      <c r="B61" s="43" t="s">
        <v>147</v>
      </c>
      <c r="C61" s="44">
        <f>SUM(C47-C60)</f>
        <v>5786786.8</v>
      </c>
      <c r="D61" s="9"/>
      <c r="F61" s="28"/>
      <c r="G61" s="45"/>
      <c r="H61" s="45"/>
      <c r="I61" s="31"/>
    </row>
    <row r="62" spans="3:9" ht="15.75">
      <c r="C62" s="9"/>
      <c r="D62" s="9"/>
      <c r="F62" s="28"/>
      <c r="G62" s="45"/>
      <c r="H62" s="45"/>
      <c r="I62" s="31"/>
    </row>
    <row r="63" spans="2:3" ht="15.75">
      <c r="B63" s="1" t="s">
        <v>148</v>
      </c>
      <c r="C63" s="9">
        <f>SUM(C60:C62)</f>
        <v>7912191.46</v>
      </c>
    </row>
    <row r="65" ht="15.75">
      <c r="D65"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2020-02-27T14:09:31Z</dcterms:created>
  <dcterms:modified xsi:type="dcterms:W3CDTF">2021-11-11T20:49:07Z</dcterms:modified>
  <cp:category/>
  <cp:version/>
  <cp:contentType/>
  <cp:contentStatus/>
</cp:coreProperties>
</file>